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Multi-TX" sheetId="1" r:id="rId1"/>
    <sheet name="Messung Muli-TX" sheetId="2" r:id="rId2"/>
    <sheet name="Hilfe" sheetId="3" r:id="rId3"/>
  </sheets>
  <definedNames>
    <definedName name="_xlnm.Print_Titles" localSheetId="1">'Messung Muli-TX'!$2:$3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DL8DWW</author>
  </authors>
  <commentList>
    <comment ref="B3" authorId="0">
      <text>
        <r>
          <rPr>
            <b/>
            <sz val="8"/>
            <rFont val="Tahoma"/>
            <family val="0"/>
          </rPr>
          <t>In die gelb unterlegten Zellem die erechneten Sicherheits abstände eintragen. Die Bänder, auf denen gleichzeitiger Sendebetrieb stattfindet, in Zeile 5 mit  x kennzeichnen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DL8DWW</author>
  </authors>
  <commentList>
    <comment ref="B14" authorId="0">
      <text>
        <r>
          <rPr>
            <sz val="8"/>
            <rFont val="Tahoma"/>
            <family val="0"/>
          </rPr>
          <t xml:space="preserve">das Band mit X markieren
</t>
        </r>
      </text>
    </comment>
    <comment ref="AE2" authorId="0">
      <text>
        <r>
          <rPr>
            <b/>
            <sz val="8"/>
            <rFont val="Tahoma"/>
            <family val="0"/>
          </rPr>
          <t>144 oder 430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<sst xmlns="http://schemas.openxmlformats.org/spreadsheetml/2006/main" count="200" uniqueCount="93">
  <si>
    <t>QRG</t>
  </si>
  <si>
    <t>gleichzeitig senden</t>
  </si>
  <si>
    <t>x</t>
  </si>
  <si>
    <r>
      <t>r</t>
    </r>
    <r>
      <rPr>
        <vertAlign val="subscript"/>
        <sz val="10"/>
        <rFont val="Arial"/>
        <family val="2"/>
      </rPr>
      <t>40</t>
    </r>
  </si>
  <si>
    <r>
      <t>r</t>
    </r>
    <r>
      <rPr>
        <vertAlign val="subscript"/>
        <sz val="10"/>
        <rFont val="Arial"/>
        <family val="2"/>
      </rPr>
      <t>160</t>
    </r>
    <r>
      <rPr>
        <sz val="14"/>
        <rFont val="Arial"/>
        <family val="2"/>
      </rPr>
      <t>+</t>
    </r>
  </si>
  <si>
    <r>
      <t>r</t>
    </r>
    <r>
      <rPr>
        <vertAlign val="subscript"/>
        <sz val="10"/>
        <rFont val="Arial"/>
        <family val="2"/>
      </rPr>
      <t>80</t>
    </r>
    <r>
      <rPr>
        <sz val="14"/>
        <rFont val="Arial"/>
        <family val="2"/>
      </rPr>
      <t>+</t>
    </r>
  </si>
  <si>
    <r>
      <t>r</t>
    </r>
    <r>
      <rPr>
        <vertAlign val="subscript"/>
        <sz val="10"/>
        <rFont val="Arial"/>
        <family val="2"/>
      </rPr>
      <t>ges,&lt;10,1MHz</t>
    </r>
    <r>
      <rPr>
        <sz val="14"/>
        <rFont val="Arial"/>
        <family val="2"/>
      </rPr>
      <t>=</t>
    </r>
  </si>
  <si>
    <t>m</t>
  </si>
  <si>
    <t>=</t>
  </si>
  <si>
    <t>,</t>
  </si>
  <si>
    <t>m  ,</t>
  </si>
  <si>
    <t>max{</t>
  </si>
  <si>
    <t>m}</t>
  </si>
  <si>
    <t>Sicherheits- abstand [r]  Personenschutz</t>
  </si>
  <si>
    <t>Sicherheits- abstand [r]    HSM</t>
  </si>
  <si>
    <t xml:space="preserve">Rechnerische Betrachtung bei Betrieb mehrerer Konfigurationen (HSM-Schutzgrenzwert) </t>
  </si>
  <si>
    <t xml:space="preserve">Rechnerische Betrachtung bei Betrieb mehrerer Konfigurationen (Personenschutzgrenzwert) </t>
  </si>
  <si>
    <t>E[V/m]</t>
  </si>
  <si>
    <t>H[A/m]</t>
  </si>
  <si>
    <t>MP 1</t>
  </si>
  <si>
    <t>MP 2</t>
  </si>
  <si>
    <t>MP 3</t>
  </si>
  <si>
    <t>MP 4</t>
  </si>
  <si>
    <t>MP 5</t>
  </si>
  <si>
    <t>MP 6</t>
  </si>
  <si>
    <t>MP 7</t>
  </si>
  <si>
    <t>MP 8</t>
  </si>
  <si>
    <t>MP 9</t>
  </si>
  <si>
    <t>MP 10</t>
  </si>
  <si>
    <t>Bedingung 1</t>
  </si>
  <si>
    <t>Bedingung 2</t>
  </si>
  <si>
    <t>Bedingung 3</t>
  </si>
  <si>
    <t>Bedingung 4</t>
  </si>
  <si>
    <t>für Frequenzen bis 10 MHz</t>
  </si>
  <si>
    <t>für Frequenzen oberhalb 100 KHz</t>
  </si>
  <si>
    <t>d =</t>
  </si>
  <si>
    <t>&lt;</t>
  </si>
  <si>
    <t>Sende betrieb</t>
  </si>
  <si>
    <t>!</t>
  </si>
  <si>
    <r>
      <t>r</t>
    </r>
    <r>
      <rPr>
        <vertAlign val="subscript"/>
        <sz val="10"/>
        <color indexed="12"/>
        <rFont val="Arial"/>
        <family val="2"/>
      </rPr>
      <t>ges.</t>
    </r>
    <r>
      <rPr>
        <sz val="14"/>
        <color indexed="12"/>
        <rFont val="Arial"/>
        <family val="2"/>
      </rPr>
      <t>=</t>
    </r>
  </si>
  <si>
    <r>
      <t>r</t>
    </r>
    <r>
      <rPr>
        <vertAlign val="subscript"/>
        <sz val="10"/>
        <color indexed="14"/>
        <rFont val="Arial"/>
        <family val="2"/>
      </rPr>
      <t>ges.</t>
    </r>
    <r>
      <rPr>
        <sz val="14"/>
        <color indexed="14"/>
        <rFont val="Arial"/>
        <family val="2"/>
      </rPr>
      <t>=</t>
    </r>
  </si>
  <si>
    <r>
      <t>r</t>
    </r>
    <r>
      <rPr>
        <vertAlign val="subscript"/>
        <sz val="10"/>
        <color indexed="14"/>
        <rFont val="Arial"/>
        <family val="2"/>
      </rPr>
      <t>160</t>
    </r>
    <r>
      <rPr>
        <sz val="14"/>
        <color indexed="14"/>
        <rFont val="Arial"/>
        <family val="2"/>
      </rPr>
      <t>+</t>
    </r>
  </si>
  <si>
    <r>
      <t>r</t>
    </r>
    <r>
      <rPr>
        <vertAlign val="subscript"/>
        <sz val="10"/>
        <color indexed="14"/>
        <rFont val="Arial"/>
        <family val="2"/>
      </rPr>
      <t>80</t>
    </r>
    <r>
      <rPr>
        <sz val="14"/>
        <color indexed="14"/>
        <rFont val="Arial"/>
        <family val="2"/>
      </rPr>
      <t>+...+</t>
    </r>
  </si>
  <si>
    <r>
      <t>r</t>
    </r>
    <r>
      <rPr>
        <vertAlign val="subscript"/>
        <sz val="10"/>
        <color indexed="14"/>
        <rFont val="Arial"/>
        <family val="2"/>
      </rPr>
      <t>70cm</t>
    </r>
  </si>
  <si>
    <r>
      <t>r</t>
    </r>
    <r>
      <rPr>
        <i/>
        <vertAlign val="subscript"/>
        <sz val="10"/>
        <rFont val="Arial"/>
        <family val="2"/>
      </rPr>
      <t>PS</t>
    </r>
  </si>
  <si>
    <r>
      <t>r</t>
    </r>
    <r>
      <rPr>
        <i/>
        <vertAlign val="subscript"/>
        <sz val="10"/>
        <rFont val="Arial"/>
        <family val="2"/>
      </rPr>
      <t>MP</t>
    </r>
  </si>
  <si>
    <t>E [V/m]</t>
  </si>
  <si>
    <t>H [mA/m]</t>
  </si>
  <si>
    <t>QRG:</t>
  </si>
  <si>
    <t>MHz</t>
  </si>
  <si>
    <t>A</t>
  </si>
  <si>
    <t>B</t>
  </si>
  <si>
    <t>C1</t>
  </si>
  <si>
    <t>C2</t>
  </si>
  <si>
    <t>C3</t>
  </si>
  <si>
    <t>C4</t>
  </si>
  <si>
    <t xml:space="preserve">Im Teil 1.1.4 der Anleitung zur Durchführung der Anzeige  ortsfester Amateurfunkanlagen </t>
  </si>
  <si>
    <t>Stand 6.12.2002, wird die Bewertung bei gleichzeitigem Betrieb mehrerer Konfigurationen beschrieben.</t>
  </si>
  <si>
    <t>Werden die Sicherheitsabstände rechnerisch ermittelt kommt das Rechenblatt "Multi-TX"</t>
  </si>
  <si>
    <t>zur Anwendung.</t>
  </si>
  <si>
    <t>gleichzeitig Sendebetrieb stattfindet markiert.</t>
  </si>
  <si>
    <t>Die nach der Anleitung berechneten Sicherheitsabstände sind in Zeile 16 und Zeile 21 ersichtlich.</t>
  </si>
  <si>
    <t>nach § 9 der Verordnung über das Nachweisverfahren zur Begrenzung elektromagnetischer Felder,</t>
  </si>
  <si>
    <t>Kurzanleitung:</t>
  </si>
  <si>
    <t>1.</t>
  </si>
  <si>
    <t>In Tabelle A werden die an den einzelnen Messpunkten MP Feldstärken eingetragen.</t>
  </si>
  <si>
    <r>
      <t xml:space="preserve">Bei der H-Feldstärke wird der Messwert in   </t>
    </r>
    <r>
      <rPr>
        <sz val="10"/>
        <color indexed="10"/>
        <rFont val="Arial"/>
        <family val="2"/>
      </rPr>
      <t>A/m  gefordert!</t>
    </r>
  </si>
  <si>
    <t>2.</t>
  </si>
  <si>
    <t>Betrieb in der gewählten Konfiguration  zulässig.</t>
  </si>
  <si>
    <t>zu erwartenden Feldstärken alternativ bestimmt werden.</t>
  </si>
  <si>
    <t>Die Berechnung erfolgt in Tabelle B</t>
  </si>
  <si>
    <t>3.</t>
  </si>
  <si>
    <t>144 oder 430</t>
  </si>
  <si>
    <t>In die  Spalte</t>
  </si>
  <si>
    <t>werden die Abstände von der Antenne zum Messpunkt MP und</t>
  </si>
  <si>
    <t>die rechnerisch ermittelten Sicherheitsabstände eingesetzt.</t>
  </si>
  <si>
    <t>vy 55 Wolfgang, DL8DWW</t>
  </si>
  <si>
    <t>Wird die Einhaltung der Grenzwerte durch E- und H-Feldstärkemessung festgestellt, kann</t>
  </si>
  <si>
    <t>Blatt "Messung Multi-TX" zur Betrachtung der Personenschutzabstände herangezogen werden.</t>
  </si>
  <si>
    <t>Sicherheitsabstände linear addiert werden.</t>
  </si>
  <si>
    <t>stattfindet, markiert.</t>
  </si>
  <si>
    <t>Werden die Bedingungen 1...4 an den einzelnen Messpunkten eingehalten, ist ein gleichzeitiger</t>
  </si>
  <si>
    <t>Die daraus resultierenden Feldstärken sind in Tabelle A einzutragen.</t>
  </si>
  <si>
    <t xml:space="preserve">Bei der Betrachtung der HSM-Grenzwerte können die ermittelten systembezogenen </t>
  </si>
  <si>
    <t>In die gelb unterlegten Felder sind die Sicherheitsabstände einzutragen und die Bänder, auf denen</t>
  </si>
  <si>
    <t>Falls für 144 MHz und 430 MHz keine Messung vorgenommen wird, können die an den Messpunkten</t>
  </si>
  <si>
    <t>Allgemeiner Hinweis:</t>
  </si>
  <si>
    <t xml:space="preserve">Der Autor haftet nicht für eventuelle Schäden, die durch den Einsatz und die Verwendung </t>
  </si>
  <si>
    <t xml:space="preserve">des Programms entstehen. Durch den Einsatz des Programms wird der Haftungsausschluss </t>
  </si>
  <si>
    <t>anerkannt.</t>
  </si>
  <si>
    <r>
      <t xml:space="preserve">In Zeile 14 werden durch Eintrag von </t>
    </r>
    <r>
      <rPr>
        <b/>
        <sz val="10"/>
        <color indexed="10"/>
        <rFont val="Arial"/>
        <family val="2"/>
      </rPr>
      <t xml:space="preserve">X </t>
    </r>
    <r>
      <rPr>
        <sz val="10"/>
        <color indexed="8"/>
        <rFont val="Arial"/>
        <family val="2"/>
      </rPr>
      <t>die Bänder, auf denen gleichzeitig Sendebetrieb</t>
    </r>
  </si>
  <si>
    <t>Auswertung in den Tabellen C1 ... C4</t>
  </si>
  <si>
    <t>In Zelle AD2 die QRG  eintragen: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</si>
</sst>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;;;"/>
    <numFmt numFmtId="173" formatCode="0.000"/>
  </numFmts>
  <fonts count="2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vertAlign val="subscript"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sz val="14"/>
      <color indexed="12"/>
      <name val="Arial"/>
      <family val="2"/>
    </font>
    <font>
      <vertAlign val="subscript"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4"/>
      <color indexed="14"/>
      <name val="Arial"/>
      <family val="2"/>
    </font>
    <font>
      <vertAlign val="subscript"/>
      <sz val="10"/>
      <color indexed="14"/>
      <name val="Arial"/>
      <family val="2"/>
    </font>
    <font>
      <b/>
      <sz val="12"/>
      <color indexed="14"/>
      <name val="Arial"/>
      <family val="2"/>
    </font>
    <font>
      <i/>
      <vertAlign val="subscript"/>
      <sz val="10"/>
      <name val="Arial"/>
      <family val="2"/>
    </font>
    <font>
      <sz val="11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173" fontId="0" fillId="0" borderId="3" xfId="0" applyNumberForma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3" fontId="0" fillId="0" borderId="4" xfId="0" applyNumberFormat="1" applyBorder="1" applyAlignment="1">
      <alignment/>
    </xf>
    <xf numFmtId="0" fontId="0" fillId="0" borderId="1" xfId="0" applyBorder="1" applyAlignment="1" applyProtection="1">
      <alignment/>
      <protection hidden="1" locked="0"/>
    </xf>
    <xf numFmtId="173" fontId="7" fillId="0" borderId="2" xfId="0" applyNumberFormat="1" applyFont="1" applyBorder="1" applyAlignment="1">
      <alignment/>
    </xf>
    <xf numFmtId="173" fontId="7" fillId="0" borderId="3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173" fontId="0" fillId="0" borderId="1" xfId="0" applyNumberFormat="1" applyBorder="1" applyAlignment="1" applyProtection="1">
      <alignment/>
      <protection hidden="1" locked="0"/>
    </xf>
    <xf numFmtId="0" fontId="6" fillId="0" borderId="1" xfId="0" applyFont="1" applyBorder="1" applyAlignment="1">
      <alignment horizontal="center"/>
    </xf>
    <xf numFmtId="2" fontId="0" fillId="0" borderId="1" xfId="0" applyNumberFormat="1" applyFont="1" applyBorder="1" applyAlignment="1" applyProtection="1">
      <alignment/>
      <protection locked="0"/>
    </xf>
    <xf numFmtId="2" fontId="0" fillId="0" borderId="1" xfId="0" applyNumberFormat="1" applyFont="1" applyBorder="1" applyAlignment="1">
      <alignment/>
    </xf>
    <xf numFmtId="173" fontId="0" fillId="0" borderId="1" xfId="0" applyNumberFormat="1" applyFont="1" applyBorder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172" fontId="0" fillId="0" borderId="0" xfId="0" applyNumberFormat="1" applyAlignment="1" applyProtection="1">
      <alignment/>
      <protection hidden="1"/>
    </xf>
    <xf numFmtId="0" fontId="0" fillId="2" borderId="0" xfId="0" applyFill="1" applyAlignment="1">
      <alignment/>
    </xf>
    <xf numFmtId="0" fontId="11" fillId="3" borderId="1" xfId="0" applyFont="1" applyFill="1" applyBorder="1" applyAlignment="1" applyProtection="1">
      <alignment horizontal="center" vertical="center"/>
      <protection hidden="1" locked="0"/>
    </xf>
    <xf numFmtId="0" fontId="16" fillId="3" borderId="1" xfId="0" applyFont="1" applyFill="1" applyBorder="1" applyAlignment="1" applyProtection="1">
      <alignment horizontal="center" vertical="center"/>
      <protection hidden="1" locked="0"/>
    </xf>
    <xf numFmtId="0" fontId="0" fillId="3" borderId="1" xfId="0" applyFill="1" applyBorder="1" applyAlignment="1" applyProtection="1">
      <alignment horizontal="center" vertical="center"/>
      <protection hidden="1" locked="0"/>
    </xf>
    <xf numFmtId="0" fontId="2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0" fillId="4" borderId="0" xfId="0" applyFont="1" applyFill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4" fillId="0" borderId="15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/>
      <protection/>
    </xf>
    <xf numFmtId="2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2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2" fontId="4" fillId="0" borderId="15" xfId="0" applyNumberFormat="1" applyFont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hidden="1" locked="0"/>
    </xf>
    <xf numFmtId="0" fontId="7" fillId="4" borderId="17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8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Relationship Id="rId6" Type="http://schemas.openxmlformats.org/officeDocument/2006/relationships/image" Target="../media/image4.emf" /><Relationship Id="rId7" Type="http://schemas.openxmlformats.org/officeDocument/2006/relationships/image" Target="../media/image7.emf" /><Relationship Id="rId8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oleObject" Target="../embeddings/oleObject_1_4.bin" /><Relationship Id="rId7" Type="http://schemas.openxmlformats.org/officeDocument/2006/relationships/oleObject" Target="../embeddings/oleObject_1_5.bin" /><Relationship Id="rId8" Type="http://schemas.openxmlformats.org/officeDocument/2006/relationships/oleObject" Target="../embeddings/oleObject_1_6.bin" /><Relationship Id="rId9" Type="http://schemas.openxmlformats.org/officeDocument/2006/relationships/oleObject" Target="../embeddings/oleObject_1_7.bin" /><Relationship Id="rId10" Type="http://schemas.openxmlformats.org/officeDocument/2006/relationships/vmlDrawing" Target="../drawings/vmlDrawing2.v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tabSelected="1" workbookViewId="0" topLeftCell="A1">
      <selection activeCell="J6" sqref="J6"/>
    </sheetView>
  </sheetViews>
  <sheetFormatPr defaultColWidth="11.421875" defaultRowHeight="12.75"/>
  <cols>
    <col min="1" max="1" width="3.57421875" style="0" customWidth="1"/>
    <col min="2" max="2" width="12.421875" style="0" customWidth="1"/>
    <col min="3" max="13" width="6.7109375" style="0" customWidth="1"/>
    <col min="14" max="14" width="2.57421875" style="0" customWidth="1"/>
  </cols>
  <sheetData>
    <row r="1" spans="1:13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2.75">
      <c r="A2" s="37"/>
      <c r="B2" s="37"/>
      <c r="C2" s="79" t="s">
        <v>0</v>
      </c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5">
      <c r="A3" s="37"/>
      <c r="B3" s="38" t="s">
        <v>38</v>
      </c>
      <c r="C3" s="39">
        <v>1.8</v>
      </c>
      <c r="D3" s="40">
        <v>3.5</v>
      </c>
      <c r="E3" s="40">
        <v>7</v>
      </c>
      <c r="F3" s="39">
        <v>10.1</v>
      </c>
      <c r="G3" s="39">
        <v>14</v>
      </c>
      <c r="H3" s="39">
        <v>18</v>
      </c>
      <c r="I3" s="39">
        <v>21</v>
      </c>
      <c r="J3" s="39">
        <v>24.9</v>
      </c>
      <c r="K3" s="39">
        <v>28</v>
      </c>
      <c r="L3" s="39">
        <v>144</v>
      </c>
      <c r="M3" s="39">
        <v>430</v>
      </c>
    </row>
    <row r="4" spans="1:13" ht="33.75">
      <c r="A4" s="37"/>
      <c r="B4" s="41" t="s">
        <v>13</v>
      </c>
      <c r="C4" s="31">
        <v>8</v>
      </c>
      <c r="D4" s="31">
        <v>2</v>
      </c>
      <c r="E4" s="31">
        <v>5</v>
      </c>
      <c r="F4" s="31">
        <v>5.3</v>
      </c>
      <c r="G4" s="31">
        <v>6</v>
      </c>
      <c r="H4" s="31">
        <v>4.2</v>
      </c>
      <c r="I4" s="31">
        <v>5</v>
      </c>
      <c r="J4" s="31">
        <v>12</v>
      </c>
      <c r="K4" s="31">
        <v>10</v>
      </c>
      <c r="L4" s="31">
        <v>5</v>
      </c>
      <c r="M4" s="31">
        <v>0.7</v>
      </c>
    </row>
    <row r="5" spans="1:15" ht="33.75">
      <c r="A5" s="37"/>
      <c r="B5" s="41" t="s">
        <v>14</v>
      </c>
      <c r="C5" s="32">
        <v>2</v>
      </c>
      <c r="D5" s="32">
        <v>4</v>
      </c>
      <c r="E5" s="32">
        <v>11</v>
      </c>
      <c r="F5" s="32">
        <v>5</v>
      </c>
      <c r="G5" s="32">
        <v>2</v>
      </c>
      <c r="H5" s="32">
        <v>3</v>
      </c>
      <c r="I5" s="32">
        <v>1</v>
      </c>
      <c r="J5" s="32">
        <v>3</v>
      </c>
      <c r="K5" s="32">
        <v>1</v>
      </c>
      <c r="L5" s="32">
        <v>1</v>
      </c>
      <c r="M5" s="32">
        <v>1</v>
      </c>
      <c r="O5" s="21"/>
    </row>
    <row r="6" spans="1:16" ht="22.5">
      <c r="A6" s="37"/>
      <c r="B6" s="41" t="s">
        <v>1</v>
      </c>
      <c r="C6" s="33"/>
      <c r="D6" s="33" t="s">
        <v>2</v>
      </c>
      <c r="E6" s="33"/>
      <c r="F6" s="33"/>
      <c r="G6" s="33"/>
      <c r="H6" s="33"/>
      <c r="I6" s="33"/>
      <c r="J6" s="33"/>
      <c r="K6" s="33"/>
      <c r="L6" s="33" t="s">
        <v>2</v>
      </c>
      <c r="M6" s="33"/>
      <c r="O6" s="21"/>
      <c r="P6" s="20"/>
    </row>
    <row r="7" spans="1:14" ht="15" hidden="1">
      <c r="A7" s="37"/>
      <c r="B7" s="37"/>
      <c r="C7" s="37">
        <f>IF(C6="x",C4,0)</f>
        <v>0</v>
      </c>
      <c r="D7" s="37">
        <f aca="true" t="shared" si="0" ref="D7:M7">IF(D6="x",D4,0)</f>
        <v>2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5</v>
      </c>
      <c r="M7" s="37">
        <f t="shared" si="0"/>
        <v>0</v>
      </c>
      <c r="N7" s="18"/>
    </row>
    <row r="8" spans="1:13" ht="12.75" hidden="1">
      <c r="A8" s="37"/>
      <c r="B8" s="37"/>
      <c r="C8" s="37">
        <f>IF(C6="x",C5,0)</f>
        <v>0</v>
      </c>
      <c r="D8" s="37">
        <f aca="true" t="shared" si="1" ref="D8:M8">IF(D6="x",D5,0)</f>
        <v>4</v>
      </c>
      <c r="E8" s="37">
        <f t="shared" si="1"/>
        <v>0</v>
      </c>
      <c r="F8" s="37">
        <f t="shared" si="1"/>
        <v>0</v>
      </c>
      <c r="G8" s="37">
        <f t="shared" si="1"/>
        <v>0</v>
      </c>
      <c r="H8" s="37">
        <f t="shared" si="1"/>
        <v>0</v>
      </c>
      <c r="I8" s="37">
        <f t="shared" si="1"/>
        <v>0</v>
      </c>
      <c r="J8" s="37">
        <f t="shared" si="1"/>
        <v>0</v>
      </c>
      <c r="K8" s="37">
        <f t="shared" si="1"/>
        <v>0</v>
      </c>
      <c r="L8" s="37">
        <f t="shared" si="1"/>
        <v>1</v>
      </c>
      <c r="M8" s="37">
        <f t="shared" si="1"/>
        <v>0</v>
      </c>
    </row>
    <row r="9" spans="1:13" ht="12.7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4.25">
      <c r="A10" s="37"/>
      <c r="B10" s="42" t="s">
        <v>16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3.5" thickBo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8">
      <c r="A12" s="37"/>
      <c r="B12" s="43" t="s">
        <v>6</v>
      </c>
      <c r="C12" s="44" t="s">
        <v>4</v>
      </c>
      <c r="D12" s="44" t="s">
        <v>5</v>
      </c>
      <c r="E12" s="45" t="s">
        <v>3</v>
      </c>
      <c r="F12" s="37"/>
      <c r="G12" s="46"/>
      <c r="H12" s="47"/>
      <c r="I12" s="47"/>
      <c r="J12" s="47"/>
      <c r="K12" s="47"/>
      <c r="L12" s="47"/>
      <c r="M12" s="48"/>
    </row>
    <row r="13" spans="1:13" ht="13.5" thickBot="1">
      <c r="A13" s="37"/>
      <c r="B13" s="49"/>
      <c r="C13" s="50"/>
      <c r="D13" s="50"/>
      <c r="E13" s="51"/>
      <c r="F13" s="37"/>
      <c r="G13" s="49"/>
      <c r="H13" s="50"/>
      <c r="I13" s="50"/>
      <c r="J13" s="50"/>
      <c r="K13" s="50"/>
      <c r="L13" s="50"/>
      <c r="M13" s="51"/>
    </row>
    <row r="14" spans="1:13" ht="18.75" thickBot="1">
      <c r="A14" s="37"/>
      <c r="B14" s="52">
        <f>C7+D7+E7</f>
        <v>2</v>
      </c>
      <c r="C14" s="53" t="s">
        <v>7</v>
      </c>
      <c r="D14" s="54"/>
      <c r="E14" s="55"/>
      <c r="F14" s="56" t="s">
        <v>9</v>
      </c>
      <c r="G14" s="57"/>
      <c r="H14" s="58" t="s">
        <v>8</v>
      </c>
      <c r="I14" s="80">
        <f>SQRT(C7^2+D7^2+E7^2+F7^2+G7^2+H7^2+I7^2+J7^2+K7^2+L7^2+M7^2)</f>
        <v>5.385164807134504</v>
      </c>
      <c r="J14" s="81"/>
      <c r="K14" s="59" t="s">
        <v>7</v>
      </c>
      <c r="L14" s="60"/>
      <c r="M14" s="61"/>
    </row>
    <row r="15" spans="1:13" ht="12.75">
      <c r="A15" s="37"/>
      <c r="B15" s="62"/>
      <c r="C15" s="37"/>
      <c r="D15" s="37"/>
      <c r="E15" s="37"/>
      <c r="F15" s="37"/>
      <c r="G15" s="37"/>
      <c r="H15" s="37"/>
      <c r="I15" s="62"/>
      <c r="J15" s="37"/>
      <c r="K15" s="37"/>
      <c r="L15" s="37"/>
      <c r="M15" s="37"/>
    </row>
    <row r="16" spans="1:13" ht="12.75" hidden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8">
      <c r="A17" s="37"/>
      <c r="B17" s="63" t="s">
        <v>39</v>
      </c>
      <c r="C17" s="64" t="s">
        <v>11</v>
      </c>
      <c r="D17" s="65">
        <f>B14</f>
        <v>2</v>
      </c>
      <c r="E17" s="66" t="s">
        <v>10</v>
      </c>
      <c r="F17" s="65">
        <f>I14</f>
        <v>5.385164807134504</v>
      </c>
      <c r="G17" s="67" t="s">
        <v>12</v>
      </c>
      <c r="H17" s="68" t="s">
        <v>8</v>
      </c>
      <c r="I17" s="65">
        <f>IF(B14&gt;I14,B14,I14)</f>
        <v>5.385164807134504</v>
      </c>
      <c r="J17" s="67" t="s">
        <v>7</v>
      </c>
      <c r="K17" s="37"/>
      <c r="L17" s="37"/>
      <c r="M17" s="37"/>
    </row>
    <row r="18" spans="1:13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2.75" hidden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4.25">
      <c r="A20" s="37"/>
      <c r="B20" s="69" t="s">
        <v>15</v>
      </c>
      <c r="C20" s="37"/>
      <c r="D20" s="37"/>
      <c r="E20" s="37"/>
      <c r="F20" s="37"/>
      <c r="G20" s="37"/>
      <c r="H20" s="37"/>
      <c r="I20" s="37"/>
      <c r="J20" s="37"/>
      <c r="K20" s="42"/>
      <c r="L20" s="37"/>
      <c r="M20" s="37"/>
    </row>
    <row r="21" spans="1:13" ht="4.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8.75">
      <c r="A22" s="37"/>
      <c r="B22" s="70" t="s">
        <v>40</v>
      </c>
      <c r="C22" s="71" t="s">
        <v>41</v>
      </c>
      <c r="D22" s="77" t="s">
        <v>42</v>
      </c>
      <c r="E22" s="78"/>
      <c r="F22" s="72" t="s">
        <v>43</v>
      </c>
      <c r="G22" s="73"/>
      <c r="H22" s="74" t="s">
        <v>8</v>
      </c>
      <c r="I22" s="75">
        <f>SUM(C8:M8)</f>
        <v>5</v>
      </c>
      <c r="J22" s="76" t="s">
        <v>7</v>
      </c>
      <c r="K22" s="37"/>
      <c r="L22" s="37"/>
      <c r="M22" s="37"/>
    </row>
  </sheetData>
  <sheetProtection password="DC41" sheet="1" objects="1" scenarios="1"/>
  <mergeCells count="3">
    <mergeCell ref="D22:E22"/>
    <mergeCell ref="C2:M2"/>
    <mergeCell ref="I14:J14"/>
  </mergeCells>
  <printOptions/>
  <pageMargins left="0.7874015748031497" right="0.3937007874015748" top="0.984251968503937" bottom="0.984251968503937" header="0.5118110236220472" footer="0.5118110236220472"/>
  <pageSetup horizontalDpi="360" verticalDpi="360" orientation="portrait" paperSize="9" r:id="rId4"/>
  <legacyDrawing r:id="rId3"/>
  <oleObjects>
    <oleObject progId="Equation.3" shapeId="77516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AI88"/>
  <sheetViews>
    <sheetView showGridLines="0" zoomScale="80" zoomScaleNormal="80" workbookViewId="0" topLeftCell="A1">
      <pane xSplit="2" ySplit="24" topLeftCell="H25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A1" sqref="A1:IV1"/>
    </sheetView>
  </sheetViews>
  <sheetFormatPr defaultColWidth="11.421875" defaultRowHeight="12.75"/>
  <cols>
    <col min="1" max="1" width="3.57421875" style="0" customWidth="1"/>
    <col min="2" max="2" width="6.140625" style="0" customWidth="1"/>
    <col min="3" max="25" width="5.7109375" style="0" customWidth="1"/>
    <col min="26" max="26" width="3.140625" style="0" customWidth="1"/>
    <col min="27" max="27" width="3.00390625" style="0" customWidth="1"/>
    <col min="28" max="28" width="3.140625" style="0" customWidth="1"/>
    <col min="29" max="29" width="5.7109375" style="0" customWidth="1"/>
    <col min="30" max="30" width="7.57421875" style="0" customWidth="1"/>
    <col min="31" max="31" width="7.28125" style="0" customWidth="1"/>
    <col min="32" max="32" width="8.57421875" style="0" customWidth="1"/>
    <col min="33" max="33" width="9.8515625" style="0" customWidth="1"/>
    <col min="34" max="34" width="5.7109375" style="0" customWidth="1"/>
    <col min="35" max="35" width="5.7109375" style="0" hidden="1" customWidth="1"/>
    <col min="36" max="38" width="5.7109375" style="0" customWidth="1"/>
  </cols>
  <sheetData>
    <row r="2" spans="2:33" ht="12.75">
      <c r="B2" s="84" t="s">
        <v>50</v>
      </c>
      <c r="C2" s="82">
        <v>1.8</v>
      </c>
      <c r="D2" s="82"/>
      <c r="E2" s="82">
        <v>3.5</v>
      </c>
      <c r="F2" s="82"/>
      <c r="G2" s="82">
        <v>7</v>
      </c>
      <c r="H2" s="82"/>
      <c r="I2" s="82">
        <v>10.1</v>
      </c>
      <c r="J2" s="82"/>
      <c r="K2" s="82">
        <v>14</v>
      </c>
      <c r="L2" s="82"/>
      <c r="M2" s="82">
        <v>18</v>
      </c>
      <c r="N2" s="82"/>
      <c r="O2" s="82">
        <v>21</v>
      </c>
      <c r="P2" s="82"/>
      <c r="Q2" s="82">
        <v>24.9</v>
      </c>
      <c r="R2" s="82"/>
      <c r="S2" s="82">
        <v>28</v>
      </c>
      <c r="T2" s="82"/>
      <c r="U2" s="82">
        <v>144</v>
      </c>
      <c r="V2" s="82"/>
      <c r="W2" s="82">
        <v>430</v>
      </c>
      <c r="X2" s="82"/>
      <c r="AC2" s="84" t="s">
        <v>51</v>
      </c>
      <c r="AD2" t="s">
        <v>48</v>
      </c>
      <c r="AE2" s="27">
        <v>430</v>
      </c>
      <c r="AF2" t="s">
        <v>49</v>
      </c>
      <c r="AG2" s="29">
        <f>IF(AE2=430,W29,U29)</f>
        <v>28.51</v>
      </c>
    </row>
    <row r="3" spans="2:35" ht="15.75">
      <c r="B3" s="85"/>
      <c r="C3" s="2" t="s">
        <v>17</v>
      </c>
      <c r="D3" s="2" t="s">
        <v>18</v>
      </c>
      <c r="E3" s="2" t="s">
        <v>17</v>
      </c>
      <c r="F3" s="2" t="s">
        <v>18</v>
      </c>
      <c r="G3" s="2" t="s">
        <v>17</v>
      </c>
      <c r="H3" s="2" t="s">
        <v>18</v>
      </c>
      <c r="I3" s="2" t="s">
        <v>17</v>
      </c>
      <c r="J3" s="2" t="s">
        <v>18</v>
      </c>
      <c r="K3" s="2" t="s">
        <v>17</v>
      </c>
      <c r="L3" s="2" t="s">
        <v>18</v>
      </c>
      <c r="M3" s="2" t="s">
        <v>17</v>
      </c>
      <c r="N3" s="2" t="s">
        <v>18</v>
      </c>
      <c r="O3" s="2" t="s">
        <v>17</v>
      </c>
      <c r="P3" s="2" t="s">
        <v>18</v>
      </c>
      <c r="Q3" s="2" t="s">
        <v>17</v>
      </c>
      <c r="R3" s="2" t="s">
        <v>18</v>
      </c>
      <c r="S3" s="2" t="s">
        <v>17</v>
      </c>
      <c r="T3" s="2" t="s">
        <v>18</v>
      </c>
      <c r="U3" s="2" t="s">
        <v>17</v>
      </c>
      <c r="V3" s="2" t="s">
        <v>18</v>
      </c>
      <c r="W3" s="2" t="s">
        <v>17</v>
      </c>
      <c r="X3" s="2" t="s">
        <v>18</v>
      </c>
      <c r="AC3" s="85"/>
      <c r="AD3" s="23" t="s">
        <v>45</v>
      </c>
      <c r="AE3" s="23" t="s">
        <v>44</v>
      </c>
      <c r="AF3" s="23" t="s">
        <v>46</v>
      </c>
      <c r="AG3" s="23" t="s">
        <v>47</v>
      </c>
      <c r="AI3" s="30">
        <v>144</v>
      </c>
    </row>
    <row r="4" spans="2:35" ht="12.75">
      <c r="B4" s="3" t="s">
        <v>19</v>
      </c>
      <c r="C4" s="15"/>
      <c r="D4" s="22"/>
      <c r="E4" s="15">
        <v>23</v>
      </c>
      <c r="F4" s="22">
        <v>0.055</v>
      </c>
      <c r="G4" s="15"/>
      <c r="H4" s="22"/>
      <c r="I4" s="15"/>
      <c r="J4" s="22"/>
      <c r="K4" s="15">
        <v>13</v>
      </c>
      <c r="L4" s="22">
        <v>0.002</v>
      </c>
      <c r="M4" s="15"/>
      <c r="N4" s="22"/>
      <c r="O4" s="15"/>
      <c r="P4" s="22"/>
      <c r="Q4" s="15"/>
      <c r="R4" s="22"/>
      <c r="S4" s="15"/>
      <c r="T4" s="22"/>
      <c r="U4" s="15"/>
      <c r="V4" s="22"/>
      <c r="W4" s="15">
        <v>19.05</v>
      </c>
      <c r="X4" s="22">
        <v>0.051</v>
      </c>
      <c r="AC4" s="3" t="s">
        <v>19</v>
      </c>
      <c r="AD4" s="28">
        <v>12</v>
      </c>
      <c r="AE4" s="28">
        <v>8</v>
      </c>
      <c r="AF4" s="24">
        <f>$AG$2*(AE4/AD4)</f>
        <v>19.006666666666668</v>
      </c>
      <c r="AG4" s="26">
        <f>AF4/377</f>
        <v>0.050415561450044215</v>
      </c>
      <c r="AI4" s="30">
        <v>430</v>
      </c>
    </row>
    <row r="5" spans="2:33" ht="12.75">
      <c r="B5" s="3" t="s">
        <v>20</v>
      </c>
      <c r="C5" s="15"/>
      <c r="D5" s="22"/>
      <c r="E5" s="15">
        <v>15</v>
      </c>
      <c r="F5" s="22">
        <v>0.027</v>
      </c>
      <c r="G5" s="15"/>
      <c r="H5" s="22"/>
      <c r="I5" s="15"/>
      <c r="J5" s="22"/>
      <c r="K5" s="15">
        <v>3</v>
      </c>
      <c r="L5" s="22">
        <v>0.001</v>
      </c>
      <c r="M5" s="15"/>
      <c r="N5" s="22"/>
      <c r="O5" s="15"/>
      <c r="P5" s="22"/>
      <c r="Q5" s="15"/>
      <c r="R5" s="22"/>
      <c r="S5" s="15"/>
      <c r="T5" s="22"/>
      <c r="U5" s="15"/>
      <c r="V5" s="22"/>
      <c r="W5" s="15"/>
      <c r="X5" s="22"/>
      <c r="AC5" s="3" t="s">
        <v>20</v>
      </c>
      <c r="AD5" s="28"/>
      <c r="AE5" s="28"/>
      <c r="AF5" s="25" t="e">
        <f aca="true" t="shared" si="0" ref="AF5:AF13">$AG$2*(AE5/AD5)</f>
        <v>#DIV/0!</v>
      </c>
      <c r="AG5" s="26" t="e">
        <f aca="true" t="shared" si="1" ref="AG5:AG13">AF5/377</f>
        <v>#DIV/0!</v>
      </c>
    </row>
    <row r="6" spans="2:33" ht="12.75">
      <c r="B6" s="3" t="s">
        <v>21</v>
      </c>
      <c r="C6" s="15"/>
      <c r="D6" s="22"/>
      <c r="E6" s="15">
        <v>5</v>
      </c>
      <c r="F6" s="22">
        <v>0.014</v>
      </c>
      <c r="G6" s="15"/>
      <c r="H6" s="22"/>
      <c r="I6" s="15"/>
      <c r="J6" s="22"/>
      <c r="K6" s="15">
        <v>2</v>
      </c>
      <c r="L6" s="22">
        <v>0.001</v>
      </c>
      <c r="M6" s="15"/>
      <c r="N6" s="22"/>
      <c r="O6" s="15"/>
      <c r="P6" s="22"/>
      <c r="Q6" s="15"/>
      <c r="R6" s="22"/>
      <c r="S6" s="15"/>
      <c r="T6" s="22"/>
      <c r="U6" s="15"/>
      <c r="V6" s="22"/>
      <c r="W6" s="15"/>
      <c r="X6" s="22"/>
      <c r="AC6" s="3" t="s">
        <v>21</v>
      </c>
      <c r="AD6" s="28"/>
      <c r="AE6" s="28"/>
      <c r="AF6" s="25" t="e">
        <f t="shared" si="0"/>
        <v>#DIV/0!</v>
      </c>
      <c r="AG6" s="26" t="e">
        <f t="shared" si="1"/>
        <v>#DIV/0!</v>
      </c>
    </row>
    <row r="7" spans="2:33" ht="12.75">
      <c r="B7" s="3" t="s">
        <v>22</v>
      </c>
      <c r="C7" s="15"/>
      <c r="D7" s="22"/>
      <c r="E7" s="15"/>
      <c r="F7" s="22"/>
      <c r="G7" s="15"/>
      <c r="H7" s="22"/>
      <c r="I7" s="15"/>
      <c r="J7" s="22"/>
      <c r="K7" s="15"/>
      <c r="L7" s="22"/>
      <c r="M7" s="15"/>
      <c r="N7" s="22"/>
      <c r="O7" s="15"/>
      <c r="P7" s="22"/>
      <c r="Q7" s="15"/>
      <c r="R7" s="22"/>
      <c r="S7" s="15"/>
      <c r="T7" s="22"/>
      <c r="U7" s="15"/>
      <c r="V7" s="22"/>
      <c r="W7" s="15"/>
      <c r="X7" s="22"/>
      <c r="AC7" s="3" t="s">
        <v>22</v>
      </c>
      <c r="AD7" s="28"/>
      <c r="AE7" s="28"/>
      <c r="AF7" s="25" t="e">
        <f t="shared" si="0"/>
        <v>#DIV/0!</v>
      </c>
      <c r="AG7" s="26" t="e">
        <f t="shared" si="1"/>
        <v>#DIV/0!</v>
      </c>
    </row>
    <row r="8" spans="2:33" ht="12.75">
      <c r="B8" s="3" t="s">
        <v>23</v>
      </c>
      <c r="C8" s="15"/>
      <c r="D8" s="22"/>
      <c r="E8" s="15"/>
      <c r="F8" s="22"/>
      <c r="G8" s="15"/>
      <c r="H8" s="22"/>
      <c r="I8" s="15"/>
      <c r="J8" s="22"/>
      <c r="K8" s="15"/>
      <c r="L8" s="22"/>
      <c r="M8" s="15"/>
      <c r="N8" s="22"/>
      <c r="O8" s="15"/>
      <c r="P8" s="22"/>
      <c r="Q8" s="15"/>
      <c r="R8" s="22"/>
      <c r="S8" s="15"/>
      <c r="T8" s="22"/>
      <c r="U8" s="15"/>
      <c r="V8" s="22"/>
      <c r="W8" s="15"/>
      <c r="X8" s="22"/>
      <c r="AC8" s="3" t="s">
        <v>23</v>
      </c>
      <c r="AD8" s="28"/>
      <c r="AE8" s="28"/>
      <c r="AF8" s="25" t="e">
        <f t="shared" si="0"/>
        <v>#DIV/0!</v>
      </c>
      <c r="AG8" s="26" t="e">
        <f t="shared" si="1"/>
        <v>#DIV/0!</v>
      </c>
    </row>
    <row r="9" spans="2:33" ht="12.75">
      <c r="B9" s="3" t="s">
        <v>24</v>
      </c>
      <c r="C9" s="15"/>
      <c r="D9" s="22"/>
      <c r="E9" s="15"/>
      <c r="F9" s="22"/>
      <c r="G9" s="15"/>
      <c r="H9" s="22"/>
      <c r="I9" s="15"/>
      <c r="J9" s="22"/>
      <c r="K9" s="15"/>
      <c r="L9" s="22"/>
      <c r="M9" s="15"/>
      <c r="N9" s="22"/>
      <c r="O9" s="15"/>
      <c r="P9" s="22"/>
      <c r="Q9" s="15"/>
      <c r="R9" s="22"/>
      <c r="S9" s="15"/>
      <c r="T9" s="22"/>
      <c r="U9" s="15"/>
      <c r="V9" s="22"/>
      <c r="W9" s="15"/>
      <c r="X9" s="22"/>
      <c r="AC9" s="3" t="s">
        <v>24</v>
      </c>
      <c r="AD9" s="28"/>
      <c r="AE9" s="28"/>
      <c r="AF9" s="25" t="e">
        <f t="shared" si="0"/>
        <v>#DIV/0!</v>
      </c>
      <c r="AG9" s="26" t="e">
        <f t="shared" si="1"/>
        <v>#DIV/0!</v>
      </c>
    </row>
    <row r="10" spans="2:33" ht="12.75">
      <c r="B10" s="3" t="s">
        <v>25</v>
      </c>
      <c r="C10" s="15"/>
      <c r="D10" s="22"/>
      <c r="E10" s="15"/>
      <c r="F10" s="22"/>
      <c r="G10" s="15"/>
      <c r="H10" s="22"/>
      <c r="I10" s="15"/>
      <c r="J10" s="22"/>
      <c r="K10" s="15"/>
      <c r="L10" s="22"/>
      <c r="M10" s="15"/>
      <c r="N10" s="22"/>
      <c r="O10" s="15"/>
      <c r="P10" s="22"/>
      <c r="Q10" s="15"/>
      <c r="R10" s="22"/>
      <c r="S10" s="15"/>
      <c r="T10" s="22"/>
      <c r="U10" s="15"/>
      <c r="V10" s="22"/>
      <c r="W10" s="15"/>
      <c r="X10" s="22"/>
      <c r="AC10" s="3" t="s">
        <v>25</v>
      </c>
      <c r="AD10" s="28"/>
      <c r="AE10" s="28"/>
      <c r="AF10" s="25" t="e">
        <f t="shared" si="0"/>
        <v>#DIV/0!</v>
      </c>
      <c r="AG10" s="26" t="e">
        <f t="shared" si="1"/>
        <v>#DIV/0!</v>
      </c>
    </row>
    <row r="11" spans="2:33" ht="12.75">
      <c r="B11" s="3" t="s">
        <v>26</v>
      </c>
      <c r="C11" s="15"/>
      <c r="D11" s="22"/>
      <c r="E11" s="15"/>
      <c r="F11" s="22"/>
      <c r="G11" s="15"/>
      <c r="H11" s="22"/>
      <c r="I11" s="15"/>
      <c r="J11" s="22"/>
      <c r="K11" s="15"/>
      <c r="L11" s="22"/>
      <c r="M11" s="15"/>
      <c r="N11" s="22"/>
      <c r="O11" s="15"/>
      <c r="P11" s="22"/>
      <c r="Q11" s="15"/>
      <c r="R11" s="22"/>
      <c r="S11" s="15"/>
      <c r="T11" s="22"/>
      <c r="U11" s="15"/>
      <c r="V11" s="22"/>
      <c r="W11" s="15"/>
      <c r="X11" s="22"/>
      <c r="AC11" s="3" t="s">
        <v>26</v>
      </c>
      <c r="AD11" s="28"/>
      <c r="AE11" s="28"/>
      <c r="AF11" s="25" t="e">
        <f t="shared" si="0"/>
        <v>#DIV/0!</v>
      </c>
      <c r="AG11" s="26" t="e">
        <f t="shared" si="1"/>
        <v>#DIV/0!</v>
      </c>
    </row>
    <row r="12" spans="2:33" ht="12.75">
      <c r="B12" s="3" t="s">
        <v>27</v>
      </c>
      <c r="C12" s="15"/>
      <c r="D12" s="22"/>
      <c r="E12" s="15"/>
      <c r="F12" s="22"/>
      <c r="G12" s="15"/>
      <c r="H12" s="22"/>
      <c r="I12" s="15"/>
      <c r="J12" s="22"/>
      <c r="K12" s="15"/>
      <c r="L12" s="22"/>
      <c r="M12" s="15"/>
      <c r="N12" s="22"/>
      <c r="O12" s="15"/>
      <c r="P12" s="22"/>
      <c r="Q12" s="15"/>
      <c r="R12" s="22"/>
      <c r="S12" s="15"/>
      <c r="T12" s="22"/>
      <c r="U12" s="15"/>
      <c r="V12" s="22"/>
      <c r="W12" s="15"/>
      <c r="X12" s="22"/>
      <c r="AC12" s="3" t="s">
        <v>27</v>
      </c>
      <c r="AD12" s="28"/>
      <c r="AE12" s="28"/>
      <c r="AF12" s="25" t="e">
        <f t="shared" si="0"/>
        <v>#DIV/0!</v>
      </c>
      <c r="AG12" s="26" t="e">
        <f t="shared" si="1"/>
        <v>#DIV/0!</v>
      </c>
    </row>
    <row r="13" spans="2:33" ht="12.75">
      <c r="B13" s="3" t="s">
        <v>28</v>
      </c>
      <c r="C13" s="15"/>
      <c r="D13" s="22"/>
      <c r="E13" s="15"/>
      <c r="F13" s="22"/>
      <c r="G13" s="15"/>
      <c r="H13" s="22"/>
      <c r="I13" s="15"/>
      <c r="J13" s="22"/>
      <c r="K13" s="15"/>
      <c r="L13" s="22"/>
      <c r="M13" s="15"/>
      <c r="N13" s="22"/>
      <c r="O13" s="15"/>
      <c r="P13" s="22"/>
      <c r="Q13" s="15"/>
      <c r="R13" s="15"/>
      <c r="S13" s="15"/>
      <c r="T13" s="22"/>
      <c r="U13" s="15"/>
      <c r="V13" s="22"/>
      <c r="W13" s="15"/>
      <c r="X13" s="22"/>
      <c r="AC13" s="3" t="s">
        <v>28</v>
      </c>
      <c r="AD13" s="28"/>
      <c r="AE13" s="28"/>
      <c r="AF13" s="25" t="e">
        <f t="shared" si="0"/>
        <v>#DIV/0!</v>
      </c>
      <c r="AG13" s="26" t="e">
        <f t="shared" si="1"/>
        <v>#DIV/0!</v>
      </c>
    </row>
    <row r="14" spans="2:33" ht="22.5">
      <c r="B14" s="19" t="s">
        <v>37</v>
      </c>
      <c r="C14" s="83"/>
      <c r="D14" s="83"/>
      <c r="E14" s="83" t="s">
        <v>2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 t="s">
        <v>2</v>
      </c>
      <c r="X14" s="83"/>
      <c r="Y14" s="86"/>
      <c r="Z14" s="87"/>
      <c r="AA14" s="87"/>
      <c r="AB14" s="87"/>
      <c r="AC14" s="87"/>
      <c r="AD14" s="87"/>
      <c r="AE14" s="87"/>
      <c r="AF14" s="87"/>
      <c r="AG14" s="87"/>
    </row>
    <row r="15" spans="2:24" ht="12.75" hidden="1">
      <c r="B15" s="3" t="s">
        <v>19</v>
      </c>
      <c r="C15" s="6">
        <f aca="true" t="shared" si="2" ref="C15:C24">IF($C$14="X",C4,0)</f>
        <v>0</v>
      </c>
      <c r="D15" s="6">
        <f aca="true" t="shared" si="3" ref="D15:D24">IF($C$14="X",D4,0)</f>
        <v>0</v>
      </c>
      <c r="E15" s="6">
        <f aca="true" t="shared" si="4" ref="E15:F24">IF($E$14="X",E4,0)</f>
        <v>23</v>
      </c>
      <c r="F15" s="6">
        <f t="shared" si="4"/>
        <v>0.055</v>
      </c>
      <c r="G15" s="6">
        <f aca="true" t="shared" si="5" ref="G15:G24">IF($G$14="X",G4,0)</f>
        <v>0</v>
      </c>
      <c r="H15" s="6">
        <f aca="true" t="shared" si="6" ref="H15:H24">IF($G$14="X",H4,0)</f>
        <v>0</v>
      </c>
      <c r="I15" s="6">
        <f aca="true" t="shared" si="7" ref="I15:J24">IF($I$14="X",I4,0)</f>
        <v>0</v>
      </c>
      <c r="J15" s="6">
        <f t="shared" si="7"/>
        <v>0</v>
      </c>
      <c r="K15" s="6">
        <f aca="true" t="shared" si="8" ref="K15:L24">IF($K$14="X",K4,0)</f>
        <v>0</v>
      </c>
      <c r="L15" s="6">
        <f t="shared" si="8"/>
        <v>0</v>
      </c>
      <c r="M15" s="6">
        <f aca="true" t="shared" si="9" ref="M15:N24">IF($M$14="X",M4,0)</f>
        <v>0</v>
      </c>
      <c r="N15" s="6">
        <f t="shared" si="9"/>
        <v>0</v>
      </c>
      <c r="O15" s="6">
        <f aca="true" t="shared" si="10" ref="O15:P24">IF($O$14="X",O4,0)</f>
        <v>0</v>
      </c>
      <c r="P15" s="6">
        <f t="shared" si="10"/>
        <v>0</v>
      </c>
      <c r="Q15" s="6">
        <f aca="true" t="shared" si="11" ref="Q15:R24">IF($Q$14="X",Q4,0)</f>
        <v>0</v>
      </c>
      <c r="R15" s="6">
        <f t="shared" si="11"/>
        <v>0</v>
      </c>
      <c r="S15" s="6">
        <f aca="true" t="shared" si="12" ref="S15:T24">IF($S$14="X",S4,0)</f>
        <v>0</v>
      </c>
      <c r="T15" s="6">
        <f t="shared" si="12"/>
        <v>0</v>
      </c>
      <c r="U15" s="6">
        <f aca="true" t="shared" si="13" ref="U15:V24">IF($U$14="X",U4,0)</f>
        <v>0</v>
      </c>
      <c r="V15" s="6">
        <f t="shared" si="13"/>
        <v>0</v>
      </c>
      <c r="W15" s="6">
        <f aca="true" t="shared" si="14" ref="W15:X24">IF($W$14="X",W4,0)</f>
        <v>19.05</v>
      </c>
      <c r="X15" s="6">
        <f t="shared" si="14"/>
        <v>0.051</v>
      </c>
    </row>
    <row r="16" spans="2:24" ht="12.75" hidden="1">
      <c r="B16" s="3" t="s">
        <v>20</v>
      </c>
      <c r="C16" s="6">
        <f t="shared" si="2"/>
        <v>0</v>
      </c>
      <c r="D16" s="6">
        <f t="shared" si="3"/>
        <v>0</v>
      </c>
      <c r="E16" s="6">
        <f t="shared" si="4"/>
        <v>15</v>
      </c>
      <c r="F16" s="6">
        <f t="shared" si="4"/>
        <v>0.027</v>
      </c>
      <c r="G16" s="6">
        <f t="shared" si="5"/>
        <v>0</v>
      </c>
      <c r="H16" s="6">
        <f t="shared" si="6"/>
        <v>0</v>
      </c>
      <c r="I16" s="6">
        <f t="shared" si="7"/>
        <v>0</v>
      </c>
      <c r="J16" s="6">
        <f t="shared" si="7"/>
        <v>0</v>
      </c>
      <c r="K16" s="6">
        <f t="shared" si="8"/>
        <v>0</v>
      </c>
      <c r="L16" s="6">
        <f t="shared" si="8"/>
        <v>0</v>
      </c>
      <c r="M16" s="6">
        <f t="shared" si="9"/>
        <v>0</v>
      </c>
      <c r="N16" s="6">
        <f t="shared" si="9"/>
        <v>0</v>
      </c>
      <c r="O16" s="6">
        <f t="shared" si="10"/>
        <v>0</v>
      </c>
      <c r="P16" s="6">
        <f t="shared" si="10"/>
        <v>0</v>
      </c>
      <c r="Q16" s="6">
        <f t="shared" si="11"/>
        <v>0</v>
      </c>
      <c r="R16" s="6">
        <f t="shared" si="11"/>
        <v>0</v>
      </c>
      <c r="S16" s="6">
        <f t="shared" si="12"/>
        <v>0</v>
      </c>
      <c r="T16" s="6">
        <f t="shared" si="12"/>
        <v>0</v>
      </c>
      <c r="U16" s="6">
        <f t="shared" si="13"/>
        <v>0</v>
      </c>
      <c r="V16" s="6">
        <f t="shared" si="13"/>
        <v>0</v>
      </c>
      <c r="W16" s="6">
        <f t="shared" si="14"/>
        <v>0</v>
      </c>
      <c r="X16" s="6">
        <f t="shared" si="14"/>
        <v>0</v>
      </c>
    </row>
    <row r="17" spans="2:24" ht="12.75" hidden="1">
      <c r="B17" s="3" t="s">
        <v>21</v>
      </c>
      <c r="C17" s="6">
        <f t="shared" si="2"/>
        <v>0</v>
      </c>
      <c r="D17" s="6">
        <f t="shared" si="3"/>
        <v>0</v>
      </c>
      <c r="E17" s="6">
        <f t="shared" si="4"/>
        <v>5</v>
      </c>
      <c r="F17" s="6">
        <f t="shared" si="4"/>
        <v>0.014</v>
      </c>
      <c r="G17" s="6">
        <f t="shared" si="5"/>
        <v>0</v>
      </c>
      <c r="H17" s="6">
        <f t="shared" si="6"/>
        <v>0</v>
      </c>
      <c r="I17" s="6">
        <f t="shared" si="7"/>
        <v>0</v>
      </c>
      <c r="J17" s="6">
        <f t="shared" si="7"/>
        <v>0</v>
      </c>
      <c r="K17" s="6">
        <f t="shared" si="8"/>
        <v>0</v>
      </c>
      <c r="L17" s="6">
        <f t="shared" si="8"/>
        <v>0</v>
      </c>
      <c r="M17" s="6">
        <f t="shared" si="9"/>
        <v>0</v>
      </c>
      <c r="N17" s="6">
        <f t="shared" si="9"/>
        <v>0</v>
      </c>
      <c r="O17" s="6">
        <f t="shared" si="10"/>
        <v>0</v>
      </c>
      <c r="P17" s="6">
        <f t="shared" si="10"/>
        <v>0</v>
      </c>
      <c r="Q17" s="6">
        <f t="shared" si="11"/>
        <v>0</v>
      </c>
      <c r="R17" s="6">
        <f t="shared" si="11"/>
        <v>0</v>
      </c>
      <c r="S17" s="6">
        <f t="shared" si="12"/>
        <v>0</v>
      </c>
      <c r="T17" s="6">
        <f t="shared" si="12"/>
        <v>0</v>
      </c>
      <c r="U17" s="6">
        <f t="shared" si="13"/>
        <v>0</v>
      </c>
      <c r="V17" s="6">
        <f t="shared" si="13"/>
        <v>0</v>
      </c>
      <c r="W17" s="6">
        <f t="shared" si="14"/>
        <v>0</v>
      </c>
      <c r="X17" s="6">
        <f t="shared" si="14"/>
        <v>0</v>
      </c>
    </row>
    <row r="18" spans="2:24" ht="12.75" hidden="1">
      <c r="B18" s="3" t="s">
        <v>22</v>
      </c>
      <c r="C18" s="6">
        <f t="shared" si="2"/>
        <v>0</v>
      </c>
      <c r="D18" s="6">
        <f t="shared" si="3"/>
        <v>0</v>
      </c>
      <c r="E18" s="6">
        <f t="shared" si="4"/>
        <v>0</v>
      </c>
      <c r="F18" s="6">
        <f t="shared" si="4"/>
        <v>0</v>
      </c>
      <c r="G18" s="6">
        <f t="shared" si="5"/>
        <v>0</v>
      </c>
      <c r="H18" s="6">
        <f t="shared" si="6"/>
        <v>0</v>
      </c>
      <c r="I18" s="6">
        <f t="shared" si="7"/>
        <v>0</v>
      </c>
      <c r="J18" s="6">
        <f t="shared" si="7"/>
        <v>0</v>
      </c>
      <c r="K18" s="6">
        <f t="shared" si="8"/>
        <v>0</v>
      </c>
      <c r="L18" s="6">
        <f t="shared" si="8"/>
        <v>0</v>
      </c>
      <c r="M18" s="6">
        <f t="shared" si="9"/>
        <v>0</v>
      </c>
      <c r="N18" s="6">
        <f t="shared" si="9"/>
        <v>0</v>
      </c>
      <c r="O18" s="6">
        <f t="shared" si="10"/>
        <v>0</v>
      </c>
      <c r="P18" s="6">
        <f t="shared" si="10"/>
        <v>0</v>
      </c>
      <c r="Q18" s="6">
        <f t="shared" si="11"/>
        <v>0</v>
      </c>
      <c r="R18" s="6">
        <f t="shared" si="11"/>
        <v>0</v>
      </c>
      <c r="S18" s="6">
        <f t="shared" si="12"/>
        <v>0</v>
      </c>
      <c r="T18" s="6">
        <f t="shared" si="12"/>
        <v>0</v>
      </c>
      <c r="U18" s="6">
        <f t="shared" si="13"/>
        <v>0</v>
      </c>
      <c r="V18" s="6">
        <f t="shared" si="13"/>
        <v>0</v>
      </c>
      <c r="W18" s="6">
        <f t="shared" si="14"/>
        <v>0</v>
      </c>
      <c r="X18" s="6">
        <f t="shared" si="14"/>
        <v>0</v>
      </c>
    </row>
    <row r="19" spans="2:24" ht="12.75" hidden="1">
      <c r="B19" s="3" t="s">
        <v>23</v>
      </c>
      <c r="C19" s="6">
        <f t="shared" si="2"/>
        <v>0</v>
      </c>
      <c r="D19" s="6">
        <f t="shared" si="3"/>
        <v>0</v>
      </c>
      <c r="E19" s="6">
        <f t="shared" si="4"/>
        <v>0</v>
      </c>
      <c r="F19" s="6">
        <f t="shared" si="4"/>
        <v>0</v>
      </c>
      <c r="G19" s="6">
        <f t="shared" si="5"/>
        <v>0</v>
      </c>
      <c r="H19" s="6">
        <f t="shared" si="6"/>
        <v>0</v>
      </c>
      <c r="I19" s="6">
        <f t="shared" si="7"/>
        <v>0</v>
      </c>
      <c r="J19" s="6">
        <f t="shared" si="7"/>
        <v>0</v>
      </c>
      <c r="K19" s="6">
        <f t="shared" si="8"/>
        <v>0</v>
      </c>
      <c r="L19" s="6">
        <f t="shared" si="8"/>
        <v>0</v>
      </c>
      <c r="M19" s="6">
        <f t="shared" si="9"/>
        <v>0</v>
      </c>
      <c r="N19" s="6">
        <f t="shared" si="9"/>
        <v>0</v>
      </c>
      <c r="O19" s="6">
        <f t="shared" si="10"/>
        <v>0</v>
      </c>
      <c r="P19" s="6">
        <f t="shared" si="10"/>
        <v>0</v>
      </c>
      <c r="Q19" s="6">
        <f t="shared" si="11"/>
        <v>0</v>
      </c>
      <c r="R19" s="6">
        <f t="shared" si="11"/>
        <v>0</v>
      </c>
      <c r="S19" s="6">
        <f t="shared" si="12"/>
        <v>0</v>
      </c>
      <c r="T19" s="6">
        <f t="shared" si="12"/>
        <v>0</v>
      </c>
      <c r="U19" s="6">
        <f t="shared" si="13"/>
        <v>0</v>
      </c>
      <c r="V19" s="6">
        <f t="shared" si="13"/>
        <v>0</v>
      </c>
      <c r="W19" s="6">
        <f t="shared" si="14"/>
        <v>0</v>
      </c>
      <c r="X19" s="6">
        <f t="shared" si="14"/>
        <v>0</v>
      </c>
    </row>
    <row r="20" spans="2:24" ht="12.75" hidden="1">
      <c r="B20" s="3" t="s">
        <v>24</v>
      </c>
      <c r="C20" s="6">
        <f t="shared" si="2"/>
        <v>0</v>
      </c>
      <c r="D20" s="6">
        <f t="shared" si="3"/>
        <v>0</v>
      </c>
      <c r="E20" s="6">
        <f t="shared" si="4"/>
        <v>0</v>
      </c>
      <c r="F20" s="6">
        <f t="shared" si="4"/>
        <v>0</v>
      </c>
      <c r="G20" s="6">
        <f t="shared" si="5"/>
        <v>0</v>
      </c>
      <c r="H20" s="6">
        <f t="shared" si="6"/>
        <v>0</v>
      </c>
      <c r="I20" s="6">
        <f t="shared" si="7"/>
        <v>0</v>
      </c>
      <c r="J20" s="6">
        <f t="shared" si="7"/>
        <v>0</v>
      </c>
      <c r="K20" s="6">
        <f t="shared" si="8"/>
        <v>0</v>
      </c>
      <c r="L20" s="6">
        <f t="shared" si="8"/>
        <v>0</v>
      </c>
      <c r="M20" s="6">
        <f t="shared" si="9"/>
        <v>0</v>
      </c>
      <c r="N20" s="6">
        <f t="shared" si="9"/>
        <v>0</v>
      </c>
      <c r="O20" s="6">
        <f t="shared" si="10"/>
        <v>0</v>
      </c>
      <c r="P20" s="6">
        <f t="shared" si="10"/>
        <v>0</v>
      </c>
      <c r="Q20" s="6">
        <f t="shared" si="11"/>
        <v>0</v>
      </c>
      <c r="R20" s="6">
        <f t="shared" si="11"/>
        <v>0</v>
      </c>
      <c r="S20" s="6">
        <f t="shared" si="12"/>
        <v>0</v>
      </c>
      <c r="T20" s="6">
        <f t="shared" si="12"/>
        <v>0</v>
      </c>
      <c r="U20" s="6">
        <f t="shared" si="13"/>
        <v>0</v>
      </c>
      <c r="V20" s="6">
        <f t="shared" si="13"/>
        <v>0</v>
      </c>
      <c r="W20" s="6">
        <f t="shared" si="14"/>
        <v>0</v>
      </c>
      <c r="X20" s="6">
        <f t="shared" si="14"/>
        <v>0</v>
      </c>
    </row>
    <row r="21" spans="2:24" ht="12.75" hidden="1">
      <c r="B21" s="3" t="s">
        <v>25</v>
      </c>
      <c r="C21" s="6">
        <f t="shared" si="2"/>
        <v>0</v>
      </c>
      <c r="D21" s="6">
        <f t="shared" si="3"/>
        <v>0</v>
      </c>
      <c r="E21" s="6">
        <f t="shared" si="4"/>
        <v>0</v>
      </c>
      <c r="F21" s="6">
        <f t="shared" si="4"/>
        <v>0</v>
      </c>
      <c r="G21" s="6">
        <f t="shared" si="5"/>
        <v>0</v>
      </c>
      <c r="H21" s="6">
        <f t="shared" si="6"/>
        <v>0</v>
      </c>
      <c r="I21" s="6">
        <f t="shared" si="7"/>
        <v>0</v>
      </c>
      <c r="J21" s="6">
        <f t="shared" si="7"/>
        <v>0</v>
      </c>
      <c r="K21" s="6">
        <f t="shared" si="8"/>
        <v>0</v>
      </c>
      <c r="L21" s="6">
        <f t="shared" si="8"/>
        <v>0</v>
      </c>
      <c r="M21" s="6">
        <f t="shared" si="9"/>
        <v>0</v>
      </c>
      <c r="N21" s="6">
        <f t="shared" si="9"/>
        <v>0</v>
      </c>
      <c r="O21" s="6">
        <f t="shared" si="10"/>
        <v>0</v>
      </c>
      <c r="P21" s="6">
        <f t="shared" si="10"/>
        <v>0</v>
      </c>
      <c r="Q21" s="6">
        <f t="shared" si="11"/>
        <v>0</v>
      </c>
      <c r="R21" s="6">
        <f t="shared" si="11"/>
        <v>0</v>
      </c>
      <c r="S21" s="6">
        <f t="shared" si="12"/>
        <v>0</v>
      </c>
      <c r="T21" s="6">
        <f t="shared" si="12"/>
        <v>0</v>
      </c>
      <c r="U21" s="6">
        <f t="shared" si="13"/>
        <v>0</v>
      </c>
      <c r="V21" s="6">
        <f t="shared" si="13"/>
        <v>0</v>
      </c>
      <c r="W21" s="6">
        <f t="shared" si="14"/>
        <v>0</v>
      </c>
      <c r="X21" s="6">
        <f t="shared" si="14"/>
        <v>0</v>
      </c>
    </row>
    <row r="22" spans="2:24" ht="12.75" hidden="1">
      <c r="B22" s="3" t="s">
        <v>26</v>
      </c>
      <c r="C22" s="6">
        <f t="shared" si="2"/>
        <v>0</v>
      </c>
      <c r="D22" s="6">
        <f t="shared" si="3"/>
        <v>0</v>
      </c>
      <c r="E22" s="6">
        <f t="shared" si="4"/>
        <v>0</v>
      </c>
      <c r="F22" s="6">
        <f t="shared" si="4"/>
        <v>0</v>
      </c>
      <c r="G22" s="6">
        <f t="shared" si="5"/>
        <v>0</v>
      </c>
      <c r="H22" s="6">
        <f t="shared" si="6"/>
        <v>0</v>
      </c>
      <c r="I22" s="6">
        <f t="shared" si="7"/>
        <v>0</v>
      </c>
      <c r="J22" s="6">
        <f t="shared" si="7"/>
        <v>0</v>
      </c>
      <c r="K22" s="6">
        <f t="shared" si="8"/>
        <v>0</v>
      </c>
      <c r="L22" s="6">
        <f t="shared" si="8"/>
        <v>0</v>
      </c>
      <c r="M22" s="6">
        <f t="shared" si="9"/>
        <v>0</v>
      </c>
      <c r="N22" s="6">
        <f t="shared" si="9"/>
        <v>0</v>
      </c>
      <c r="O22" s="6">
        <f t="shared" si="10"/>
        <v>0</v>
      </c>
      <c r="P22" s="6">
        <f t="shared" si="10"/>
        <v>0</v>
      </c>
      <c r="Q22" s="6">
        <f t="shared" si="11"/>
        <v>0</v>
      </c>
      <c r="R22" s="6">
        <f t="shared" si="11"/>
        <v>0</v>
      </c>
      <c r="S22" s="6">
        <f t="shared" si="12"/>
        <v>0</v>
      </c>
      <c r="T22" s="6">
        <f t="shared" si="12"/>
        <v>0</v>
      </c>
      <c r="U22" s="6">
        <f t="shared" si="13"/>
        <v>0</v>
      </c>
      <c r="V22" s="6">
        <f t="shared" si="13"/>
        <v>0</v>
      </c>
      <c r="W22" s="6">
        <f t="shared" si="14"/>
        <v>0</v>
      </c>
      <c r="X22" s="6">
        <f t="shared" si="14"/>
        <v>0</v>
      </c>
    </row>
    <row r="23" spans="2:24" ht="12.75" hidden="1">
      <c r="B23" s="3" t="s">
        <v>27</v>
      </c>
      <c r="C23" s="6">
        <f t="shared" si="2"/>
        <v>0</v>
      </c>
      <c r="D23" s="6">
        <f t="shared" si="3"/>
        <v>0</v>
      </c>
      <c r="E23" s="6">
        <f t="shared" si="4"/>
        <v>0</v>
      </c>
      <c r="F23" s="6">
        <f t="shared" si="4"/>
        <v>0</v>
      </c>
      <c r="G23" s="6">
        <f t="shared" si="5"/>
        <v>0</v>
      </c>
      <c r="H23" s="6">
        <f t="shared" si="6"/>
        <v>0</v>
      </c>
      <c r="I23" s="6">
        <f t="shared" si="7"/>
        <v>0</v>
      </c>
      <c r="J23" s="6">
        <f t="shared" si="7"/>
        <v>0</v>
      </c>
      <c r="K23" s="6">
        <f t="shared" si="8"/>
        <v>0</v>
      </c>
      <c r="L23" s="6">
        <f t="shared" si="8"/>
        <v>0</v>
      </c>
      <c r="M23" s="6">
        <f t="shared" si="9"/>
        <v>0</v>
      </c>
      <c r="N23" s="6">
        <f t="shared" si="9"/>
        <v>0</v>
      </c>
      <c r="O23" s="6">
        <f t="shared" si="10"/>
        <v>0</v>
      </c>
      <c r="P23" s="6">
        <f t="shared" si="10"/>
        <v>0</v>
      </c>
      <c r="Q23" s="6">
        <f t="shared" si="11"/>
        <v>0</v>
      </c>
      <c r="R23" s="6">
        <f t="shared" si="11"/>
        <v>0</v>
      </c>
      <c r="S23" s="6">
        <f t="shared" si="12"/>
        <v>0</v>
      </c>
      <c r="T23" s="6">
        <f t="shared" si="12"/>
        <v>0</v>
      </c>
      <c r="U23" s="6">
        <f t="shared" si="13"/>
        <v>0</v>
      </c>
      <c r="V23" s="6">
        <f t="shared" si="13"/>
        <v>0</v>
      </c>
      <c r="W23" s="6">
        <f t="shared" si="14"/>
        <v>0</v>
      </c>
      <c r="X23" s="6">
        <f t="shared" si="14"/>
        <v>0</v>
      </c>
    </row>
    <row r="24" spans="2:24" ht="12.75" hidden="1">
      <c r="B24" s="3" t="s">
        <v>28</v>
      </c>
      <c r="C24" s="6">
        <f t="shared" si="2"/>
        <v>0</v>
      </c>
      <c r="D24" s="6">
        <f t="shared" si="3"/>
        <v>0</v>
      </c>
      <c r="E24" s="6">
        <f t="shared" si="4"/>
        <v>0</v>
      </c>
      <c r="F24" s="6">
        <f t="shared" si="4"/>
        <v>0</v>
      </c>
      <c r="G24" s="6">
        <f t="shared" si="5"/>
        <v>0</v>
      </c>
      <c r="H24" s="6">
        <f t="shared" si="6"/>
        <v>0</v>
      </c>
      <c r="I24" s="6">
        <f t="shared" si="7"/>
        <v>0</v>
      </c>
      <c r="J24" s="6">
        <f t="shared" si="7"/>
        <v>0</v>
      </c>
      <c r="K24" s="6">
        <f t="shared" si="8"/>
        <v>0</v>
      </c>
      <c r="L24" s="6">
        <f t="shared" si="8"/>
        <v>0</v>
      </c>
      <c r="M24" s="6">
        <f t="shared" si="9"/>
        <v>0</v>
      </c>
      <c r="N24" s="6">
        <f t="shared" si="9"/>
        <v>0</v>
      </c>
      <c r="O24" s="6">
        <f t="shared" si="10"/>
        <v>0</v>
      </c>
      <c r="P24" s="6">
        <f t="shared" si="10"/>
        <v>0</v>
      </c>
      <c r="Q24" s="6">
        <f t="shared" si="11"/>
        <v>0</v>
      </c>
      <c r="R24" s="6">
        <f t="shared" si="11"/>
        <v>0</v>
      </c>
      <c r="S24" s="6">
        <f t="shared" si="12"/>
        <v>0</v>
      </c>
      <c r="T24" s="6">
        <f t="shared" si="12"/>
        <v>0</v>
      </c>
      <c r="U24" s="6">
        <f t="shared" si="13"/>
        <v>0</v>
      </c>
      <c r="V24" s="6">
        <f t="shared" si="13"/>
        <v>0</v>
      </c>
      <c r="W24" s="6">
        <f t="shared" si="14"/>
        <v>0</v>
      </c>
      <c r="X24" s="6">
        <f t="shared" si="14"/>
        <v>0</v>
      </c>
    </row>
    <row r="25" spans="3:24" ht="12.7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1:14" ht="12.75">
      <c r="K26" t="s">
        <v>29</v>
      </c>
      <c r="N26" t="s">
        <v>33</v>
      </c>
    </row>
    <row r="28" spans="11:13" ht="12.75">
      <c r="K28" s="5"/>
      <c r="L28">
        <v>87</v>
      </c>
      <c r="M28" s="4"/>
    </row>
    <row r="29" spans="2:30" s="1" customFormat="1" ht="12.75">
      <c r="B29" s="84" t="s">
        <v>52</v>
      </c>
      <c r="C29" s="1">
        <v>63.28</v>
      </c>
      <c r="E29" s="1">
        <v>44.63</v>
      </c>
      <c r="G29" s="1">
        <v>32.65</v>
      </c>
      <c r="I29" s="1">
        <v>27.5</v>
      </c>
      <c r="K29" s="1">
        <v>27.5</v>
      </c>
      <c r="M29" s="1">
        <v>27.5</v>
      </c>
      <c r="O29" s="1">
        <v>27.5</v>
      </c>
      <c r="Q29" s="1">
        <v>27.5</v>
      </c>
      <c r="S29" s="1">
        <v>27.5</v>
      </c>
      <c r="U29" s="1">
        <v>27.5</v>
      </c>
      <c r="W29" s="1">
        <v>28.51</v>
      </c>
      <c r="AD29"/>
    </row>
    <row r="30" ht="12.75">
      <c r="B30" s="85"/>
    </row>
    <row r="31" spans="2:27" ht="12.75">
      <c r="B31" s="7" t="s">
        <v>19</v>
      </c>
      <c r="C31" s="11">
        <f>(C15/$L$28)</f>
        <v>0</v>
      </c>
      <c r="D31" s="14"/>
      <c r="E31" s="11">
        <f>(E15/$L$28)</f>
        <v>0.26436781609195403</v>
      </c>
      <c r="F31" s="14"/>
      <c r="G31" s="11">
        <f>(G15/$L$28)</f>
        <v>0</v>
      </c>
      <c r="H31" s="12"/>
      <c r="I31" s="7"/>
      <c r="J31" s="13"/>
      <c r="K31" s="7"/>
      <c r="L31" s="13"/>
      <c r="M31" s="7"/>
      <c r="N31" s="13"/>
      <c r="O31" s="7"/>
      <c r="P31" s="13"/>
      <c r="Q31" s="7"/>
      <c r="R31" s="13"/>
      <c r="S31" s="7"/>
      <c r="T31" s="13"/>
      <c r="U31" s="7"/>
      <c r="V31" s="13"/>
      <c r="W31" s="7"/>
      <c r="X31" s="13"/>
      <c r="Y31" s="16">
        <f>C31+E31+G31</f>
        <v>0.26436781609195403</v>
      </c>
      <c r="Z31" s="9" t="str">
        <f>IF(Y31&lt;1,"&lt;","&gt;")</f>
        <v>&lt;</v>
      </c>
      <c r="AA31" s="10">
        <v>1</v>
      </c>
    </row>
    <row r="32" spans="2:27" ht="12.75">
      <c r="B32" s="7" t="s">
        <v>20</v>
      </c>
      <c r="C32" s="11">
        <f aca="true" t="shared" si="15" ref="C32:C40">(C16/$L$28)</f>
        <v>0</v>
      </c>
      <c r="D32" s="14"/>
      <c r="E32" s="11">
        <f aca="true" t="shared" si="16" ref="E32:E40">(E16/$L$28)</f>
        <v>0.1724137931034483</v>
      </c>
      <c r="F32" s="14"/>
      <c r="G32" s="11">
        <f aca="true" t="shared" si="17" ref="G32:G40">(G16/$L$28)</f>
        <v>0</v>
      </c>
      <c r="H32" s="12"/>
      <c r="I32" s="7"/>
      <c r="J32" s="13"/>
      <c r="K32" s="7"/>
      <c r="L32" s="13"/>
      <c r="M32" s="7"/>
      <c r="N32" s="13"/>
      <c r="O32" s="7"/>
      <c r="P32" s="13"/>
      <c r="Q32" s="7"/>
      <c r="R32" s="13"/>
      <c r="S32" s="7"/>
      <c r="T32" s="13"/>
      <c r="U32" s="7"/>
      <c r="V32" s="13"/>
      <c r="W32" s="7"/>
      <c r="X32" s="13"/>
      <c r="Y32" s="16">
        <f aca="true" t="shared" si="18" ref="Y32:Y40">C32+E32+G32</f>
        <v>0.1724137931034483</v>
      </c>
      <c r="Z32" s="9" t="str">
        <f aca="true" t="shared" si="19" ref="Z32:Z40">IF(Y32&lt;1,"&lt;","&gt;")</f>
        <v>&lt;</v>
      </c>
      <c r="AA32" s="10">
        <v>1</v>
      </c>
    </row>
    <row r="33" spans="2:27" ht="12.75">
      <c r="B33" s="7" t="s">
        <v>21</v>
      </c>
      <c r="C33" s="11">
        <f t="shared" si="15"/>
        <v>0</v>
      </c>
      <c r="D33" s="14"/>
      <c r="E33" s="11">
        <f t="shared" si="16"/>
        <v>0.05747126436781609</v>
      </c>
      <c r="F33" s="14"/>
      <c r="G33" s="11">
        <f t="shared" si="17"/>
        <v>0</v>
      </c>
      <c r="H33" s="12"/>
      <c r="I33" s="7"/>
      <c r="J33" s="13"/>
      <c r="K33" s="7"/>
      <c r="L33" s="13"/>
      <c r="M33" s="7"/>
      <c r="N33" s="13"/>
      <c r="O33" s="7"/>
      <c r="P33" s="13"/>
      <c r="Q33" s="7"/>
      <c r="R33" s="13"/>
      <c r="S33" s="7"/>
      <c r="T33" s="13"/>
      <c r="U33" s="7"/>
      <c r="V33" s="13"/>
      <c r="W33" s="7"/>
      <c r="X33" s="13"/>
      <c r="Y33" s="16">
        <f t="shared" si="18"/>
        <v>0.05747126436781609</v>
      </c>
      <c r="Z33" s="9" t="str">
        <f t="shared" si="19"/>
        <v>&lt;</v>
      </c>
      <c r="AA33" s="10">
        <v>1</v>
      </c>
    </row>
    <row r="34" spans="2:27" ht="12.75">
      <c r="B34" s="7" t="s">
        <v>22</v>
      </c>
      <c r="C34" s="11">
        <f t="shared" si="15"/>
        <v>0</v>
      </c>
      <c r="D34" s="14"/>
      <c r="E34" s="11">
        <f t="shared" si="16"/>
        <v>0</v>
      </c>
      <c r="F34" s="14"/>
      <c r="G34" s="11">
        <f t="shared" si="17"/>
        <v>0</v>
      </c>
      <c r="H34" s="12"/>
      <c r="I34" s="7"/>
      <c r="J34" s="13"/>
      <c r="K34" s="7"/>
      <c r="L34" s="13"/>
      <c r="M34" s="7"/>
      <c r="N34" s="13"/>
      <c r="O34" s="7"/>
      <c r="P34" s="13"/>
      <c r="Q34" s="7"/>
      <c r="R34" s="13"/>
      <c r="S34" s="7"/>
      <c r="T34" s="13"/>
      <c r="U34" s="7"/>
      <c r="V34" s="13"/>
      <c r="W34" s="7"/>
      <c r="X34" s="13"/>
      <c r="Y34" s="16">
        <f t="shared" si="18"/>
        <v>0</v>
      </c>
      <c r="Z34" s="9" t="str">
        <f t="shared" si="19"/>
        <v>&lt;</v>
      </c>
      <c r="AA34" s="10">
        <v>1</v>
      </c>
    </row>
    <row r="35" spans="2:27" ht="12.75">
      <c r="B35" s="7" t="s">
        <v>23</v>
      </c>
      <c r="C35" s="11">
        <f t="shared" si="15"/>
        <v>0</v>
      </c>
      <c r="D35" s="14"/>
      <c r="E35" s="11">
        <f t="shared" si="16"/>
        <v>0</v>
      </c>
      <c r="F35" s="14"/>
      <c r="G35" s="11">
        <f t="shared" si="17"/>
        <v>0</v>
      </c>
      <c r="H35" s="12"/>
      <c r="I35" s="7"/>
      <c r="J35" s="13"/>
      <c r="K35" s="7"/>
      <c r="L35" s="13"/>
      <c r="M35" s="7"/>
      <c r="N35" s="13"/>
      <c r="O35" s="7"/>
      <c r="P35" s="13"/>
      <c r="Q35" s="7"/>
      <c r="R35" s="13"/>
      <c r="S35" s="7"/>
      <c r="T35" s="13"/>
      <c r="U35" s="7"/>
      <c r="V35" s="13"/>
      <c r="W35" s="7"/>
      <c r="X35" s="13"/>
      <c r="Y35" s="16">
        <f t="shared" si="18"/>
        <v>0</v>
      </c>
      <c r="Z35" s="9" t="str">
        <f t="shared" si="19"/>
        <v>&lt;</v>
      </c>
      <c r="AA35" s="10">
        <v>1</v>
      </c>
    </row>
    <row r="36" spans="2:27" ht="12.75">
      <c r="B36" s="7" t="s">
        <v>24</v>
      </c>
      <c r="C36" s="11">
        <f t="shared" si="15"/>
        <v>0</v>
      </c>
      <c r="D36" s="14"/>
      <c r="E36" s="11">
        <f t="shared" si="16"/>
        <v>0</v>
      </c>
      <c r="F36" s="14"/>
      <c r="G36" s="11">
        <f t="shared" si="17"/>
        <v>0</v>
      </c>
      <c r="H36" s="12"/>
      <c r="I36" s="7"/>
      <c r="J36" s="13"/>
      <c r="K36" s="7"/>
      <c r="L36" s="13"/>
      <c r="M36" s="7"/>
      <c r="N36" s="13"/>
      <c r="O36" s="7"/>
      <c r="P36" s="13"/>
      <c r="Q36" s="7"/>
      <c r="R36" s="13"/>
      <c r="S36" s="7"/>
      <c r="T36" s="13"/>
      <c r="U36" s="7"/>
      <c r="V36" s="13"/>
      <c r="W36" s="7"/>
      <c r="X36" s="13"/>
      <c r="Y36" s="16">
        <f t="shared" si="18"/>
        <v>0</v>
      </c>
      <c r="Z36" s="9" t="str">
        <f t="shared" si="19"/>
        <v>&lt;</v>
      </c>
      <c r="AA36" s="10">
        <v>1</v>
      </c>
    </row>
    <row r="37" spans="2:27" ht="12.75">
      <c r="B37" s="7" t="s">
        <v>25</v>
      </c>
      <c r="C37" s="11">
        <f t="shared" si="15"/>
        <v>0</v>
      </c>
      <c r="D37" s="14"/>
      <c r="E37" s="11">
        <f t="shared" si="16"/>
        <v>0</v>
      </c>
      <c r="F37" s="14"/>
      <c r="G37" s="11">
        <f t="shared" si="17"/>
        <v>0</v>
      </c>
      <c r="H37" s="12"/>
      <c r="I37" s="7"/>
      <c r="J37" s="13"/>
      <c r="K37" s="7"/>
      <c r="L37" s="13"/>
      <c r="M37" s="7"/>
      <c r="N37" s="13"/>
      <c r="O37" s="7"/>
      <c r="P37" s="13"/>
      <c r="Q37" s="7"/>
      <c r="R37" s="13"/>
      <c r="S37" s="7"/>
      <c r="T37" s="13"/>
      <c r="U37" s="7"/>
      <c r="V37" s="13"/>
      <c r="W37" s="7"/>
      <c r="X37" s="13"/>
      <c r="Y37" s="16">
        <f t="shared" si="18"/>
        <v>0</v>
      </c>
      <c r="Z37" s="9" t="str">
        <f t="shared" si="19"/>
        <v>&lt;</v>
      </c>
      <c r="AA37" s="10">
        <v>1</v>
      </c>
    </row>
    <row r="38" spans="2:27" ht="12.75">
      <c r="B38" s="7" t="s">
        <v>26</v>
      </c>
      <c r="C38" s="11">
        <f t="shared" si="15"/>
        <v>0</v>
      </c>
      <c r="D38" s="14"/>
      <c r="E38" s="11">
        <f t="shared" si="16"/>
        <v>0</v>
      </c>
      <c r="F38" s="14"/>
      <c r="G38" s="11">
        <f t="shared" si="17"/>
        <v>0</v>
      </c>
      <c r="H38" s="12"/>
      <c r="I38" s="7"/>
      <c r="J38" s="13"/>
      <c r="K38" s="7"/>
      <c r="L38" s="13"/>
      <c r="M38" s="7"/>
      <c r="N38" s="13"/>
      <c r="O38" s="7"/>
      <c r="P38" s="13"/>
      <c r="Q38" s="7"/>
      <c r="R38" s="13"/>
      <c r="S38" s="7"/>
      <c r="T38" s="13"/>
      <c r="U38" s="7"/>
      <c r="V38" s="13"/>
      <c r="W38" s="7"/>
      <c r="X38" s="13"/>
      <c r="Y38" s="16">
        <f t="shared" si="18"/>
        <v>0</v>
      </c>
      <c r="Z38" s="9" t="str">
        <f t="shared" si="19"/>
        <v>&lt;</v>
      </c>
      <c r="AA38" s="10">
        <v>1</v>
      </c>
    </row>
    <row r="39" spans="2:27" ht="12.75">
      <c r="B39" s="7" t="s">
        <v>27</v>
      </c>
      <c r="C39" s="11">
        <f t="shared" si="15"/>
        <v>0</v>
      </c>
      <c r="D39" s="14"/>
      <c r="E39" s="11">
        <f t="shared" si="16"/>
        <v>0</v>
      </c>
      <c r="F39" s="14"/>
      <c r="G39" s="11">
        <f t="shared" si="17"/>
        <v>0</v>
      </c>
      <c r="H39" s="12"/>
      <c r="I39" s="7"/>
      <c r="J39" s="13"/>
      <c r="K39" s="7"/>
      <c r="L39" s="13"/>
      <c r="M39" s="7"/>
      <c r="N39" s="13"/>
      <c r="O39" s="7"/>
      <c r="P39" s="13"/>
      <c r="Q39" s="7"/>
      <c r="R39" s="13"/>
      <c r="S39" s="7"/>
      <c r="T39" s="13"/>
      <c r="U39" s="7"/>
      <c r="V39" s="13"/>
      <c r="W39" s="7"/>
      <c r="X39" s="13"/>
      <c r="Y39" s="16">
        <f t="shared" si="18"/>
        <v>0</v>
      </c>
      <c r="Z39" s="9" t="str">
        <f t="shared" si="19"/>
        <v>&lt;</v>
      </c>
      <c r="AA39" s="10">
        <v>1</v>
      </c>
    </row>
    <row r="40" spans="2:27" ht="12.75">
      <c r="B40" s="7" t="s">
        <v>28</v>
      </c>
      <c r="C40" s="11">
        <f t="shared" si="15"/>
        <v>0</v>
      </c>
      <c r="D40" s="14"/>
      <c r="E40" s="11">
        <f t="shared" si="16"/>
        <v>0</v>
      </c>
      <c r="F40" s="14"/>
      <c r="G40" s="8">
        <f t="shared" si="17"/>
        <v>0</v>
      </c>
      <c r="H40" s="12"/>
      <c r="I40" s="7"/>
      <c r="J40" s="13"/>
      <c r="K40" s="7"/>
      <c r="L40" s="13"/>
      <c r="M40" s="7"/>
      <c r="N40" s="13"/>
      <c r="O40" s="7"/>
      <c r="P40" s="13"/>
      <c r="Q40" s="7"/>
      <c r="R40" s="13"/>
      <c r="S40" s="7"/>
      <c r="T40" s="13"/>
      <c r="U40" s="7"/>
      <c r="V40" s="13"/>
      <c r="W40" s="7"/>
      <c r="X40" s="13"/>
      <c r="Y40" s="16">
        <f t="shared" si="18"/>
        <v>0</v>
      </c>
      <c r="Z40" s="9" t="str">
        <f t="shared" si="19"/>
        <v>&lt;</v>
      </c>
      <c r="AA40" s="10">
        <v>1</v>
      </c>
    </row>
    <row r="42" spans="11:14" ht="12.75">
      <c r="K42" t="s">
        <v>30</v>
      </c>
      <c r="N42" t="s">
        <v>33</v>
      </c>
    </row>
    <row r="44" spans="11:13" ht="12.75">
      <c r="K44" s="5"/>
      <c r="L44">
        <v>5</v>
      </c>
      <c r="M44" s="4"/>
    </row>
    <row r="45" spans="2:24" ht="12.75">
      <c r="B45" s="84" t="s">
        <v>53</v>
      </c>
      <c r="D45">
        <v>0.38624</v>
      </c>
      <c r="F45">
        <v>0.19211</v>
      </c>
      <c r="H45">
        <v>0.10282</v>
      </c>
      <c r="J45" s="1">
        <v>0.073</v>
      </c>
      <c r="L45">
        <v>0.073</v>
      </c>
      <c r="N45" s="1">
        <v>0.073</v>
      </c>
      <c r="P45" s="1">
        <v>0.073</v>
      </c>
      <c r="R45" s="1">
        <v>0.073</v>
      </c>
      <c r="T45" s="1">
        <v>0.073</v>
      </c>
      <c r="V45" s="1">
        <v>0.073</v>
      </c>
      <c r="X45" s="1">
        <v>0.07627</v>
      </c>
    </row>
    <row r="46" ht="12.75">
      <c r="B46" s="85"/>
    </row>
    <row r="47" spans="2:27" ht="12.75">
      <c r="B47" s="7" t="s">
        <v>19</v>
      </c>
      <c r="C47" s="7"/>
      <c r="D47" s="14">
        <f>D15/$L$44</f>
        <v>0</v>
      </c>
      <c r="E47" s="8"/>
      <c r="F47" s="8">
        <f>F15/$L$44</f>
        <v>0.011</v>
      </c>
      <c r="G47" s="11"/>
      <c r="H47" s="14">
        <f>H15/$L$44</f>
        <v>0</v>
      </c>
      <c r="I47" s="12"/>
      <c r="J47" s="12"/>
      <c r="K47" s="7"/>
      <c r="L47" s="14"/>
      <c r="M47" s="12"/>
      <c r="N47" s="12"/>
      <c r="O47" s="7"/>
      <c r="P47" s="13"/>
      <c r="Q47" s="12"/>
      <c r="R47" s="12"/>
      <c r="S47" s="7"/>
      <c r="T47" s="13"/>
      <c r="U47" s="12"/>
      <c r="V47" s="12"/>
      <c r="W47" s="7"/>
      <c r="X47" s="13"/>
      <c r="Y47" s="16">
        <f aca="true" t="shared" si="20" ref="Y47:Y56">D47+F47+H47</f>
        <v>0.011</v>
      </c>
      <c r="Z47" s="9" t="s">
        <v>36</v>
      </c>
      <c r="AA47" s="10">
        <v>1</v>
      </c>
    </row>
    <row r="48" spans="2:27" ht="12.75">
      <c r="B48" s="7" t="s">
        <v>20</v>
      </c>
      <c r="C48" s="7"/>
      <c r="D48" s="14">
        <f aca="true" t="shared" si="21" ref="D48:D56">D16/$L$44</f>
        <v>0</v>
      </c>
      <c r="E48" s="8"/>
      <c r="F48" s="8">
        <f aca="true" t="shared" si="22" ref="F48:F56">F16/$L$44</f>
        <v>0.0054</v>
      </c>
      <c r="G48" s="11"/>
      <c r="H48" s="14">
        <f aca="true" t="shared" si="23" ref="H48:H56">H16/$L$44</f>
        <v>0</v>
      </c>
      <c r="I48" s="12"/>
      <c r="J48" s="12"/>
      <c r="K48" s="7"/>
      <c r="L48" s="14"/>
      <c r="M48" s="12"/>
      <c r="N48" s="12"/>
      <c r="O48" s="7"/>
      <c r="P48" s="13"/>
      <c r="Q48" s="12"/>
      <c r="R48" s="12"/>
      <c r="S48" s="7"/>
      <c r="T48" s="13"/>
      <c r="U48" s="12"/>
      <c r="V48" s="12"/>
      <c r="W48" s="7"/>
      <c r="X48" s="13"/>
      <c r="Y48" s="16">
        <f t="shared" si="20"/>
        <v>0.0054</v>
      </c>
      <c r="Z48" s="9" t="s">
        <v>36</v>
      </c>
      <c r="AA48" s="10">
        <v>1</v>
      </c>
    </row>
    <row r="49" spans="2:27" ht="12.75">
      <c r="B49" s="7" t="s">
        <v>21</v>
      </c>
      <c r="C49" s="7"/>
      <c r="D49" s="14">
        <f t="shared" si="21"/>
        <v>0</v>
      </c>
      <c r="E49" s="8"/>
      <c r="F49" s="8">
        <f t="shared" si="22"/>
        <v>0.0028</v>
      </c>
      <c r="G49" s="11"/>
      <c r="H49" s="14">
        <f t="shared" si="23"/>
        <v>0</v>
      </c>
      <c r="I49" s="12"/>
      <c r="J49" s="12"/>
      <c r="K49" s="7"/>
      <c r="L49" s="14"/>
      <c r="M49" s="12"/>
      <c r="N49" s="12"/>
      <c r="O49" s="7"/>
      <c r="P49" s="13"/>
      <c r="Q49" s="12"/>
      <c r="R49" s="12"/>
      <c r="S49" s="7"/>
      <c r="T49" s="13"/>
      <c r="U49" s="12"/>
      <c r="V49" s="12"/>
      <c r="W49" s="7"/>
      <c r="X49" s="13"/>
      <c r="Y49" s="16">
        <f t="shared" si="20"/>
        <v>0.0028</v>
      </c>
      <c r="Z49" s="9" t="s">
        <v>36</v>
      </c>
      <c r="AA49" s="10">
        <v>1</v>
      </c>
    </row>
    <row r="50" spans="2:27" ht="12.75">
      <c r="B50" s="7" t="s">
        <v>22</v>
      </c>
      <c r="C50" s="7"/>
      <c r="D50" s="14">
        <f t="shared" si="21"/>
        <v>0</v>
      </c>
      <c r="E50" s="8"/>
      <c r="F50" s="8">
        <f t="shared" si="22"/>
        <v>0</v>
      </c>
      <c r="G50" s="11"/>
      <c r="H50" s="14">
        <f t="shared" si="23"/>
        <v>0</v>
      </c>
      <c r="I50" s="12"/>
      <c r="J50" s="12"/>
      <c r="K50" s="7"/>
      <c r="L50" s="14"/>
      <c r="M50" s="12"/>
      <c r="N50" s="12"/>
      <c r="O50" s="7"/>
      <c r="P50" s="13"/>
      <c r="Q50" s="12"/>
      <c r="R50" s="12"/>
      <c r="S50" s="7"/>
      <c r="T50" s="13"/>
      <c r="U50" s="12"/>
      <c r="V50" s="12"/>
      <c r="W50" s="7"/>
      <c r="X50" s="13"/>
      <c r="Y50" s="16">
        <f t="shared" si="20"/>
        <v>0</v>
      </c>
      <c r="Z50" s="9" t="s">
        <v>36</v>
      </c>
      <c r="AA50" s="10">
        <v>1</v>
      </c>
    </row>
    <row r="51" spans="2:27" ht="12.75">
      <c r="B51" s="7" t="s">
        <v>23</v>
      </c>
      <c r="C51" s="7"/>
      <c r="D51" s="14">
        <f t="shared" si="21"/>
        <v>0</v>
      </c>
      <c r="E51" s="8"/>
      <c r="F51" s="8">
        <f t="shared" si="22"/>
        <v>0</v>
      </c>
      <c r="G51" s="11"/>
      <c r="H51" s="14">
        <f t="shared" si="23"/>
        <v>0</v>
      </c>
      <c r="I51" s="12"/>
      <c r="J51" s="12"/>
      <c r="K51" s="7"/>
      <c r="L51" s="14"/>
      <c r="M51" s="12"/>
      <c r="N51" s="12"/>
      <c r="O51" s="7"/>
      <c r="P51" s="13"/>
      <c r="Q51" s="12"/>
      <c r="R51" s="12"/>
      <c r="S51" s="7"/>
      <c r="T51" s="13"/>
      <c r="U51" s="12"/>
      <c r="V51" s="12"/>
      <c r="W51" s="7"/>
      <c r="X51" s="13"/>
      <c r="Y51" s="16">
        <f t="shared" si="20"/>
        <v>0</v>
      </c>
      <c r="Z51" s="9" t="s">
        <v>36</v>
      </c>
      <c r="AA51" s="10">
        <v>1</v>
      </c>
    </row>
    <row r="52" spans="2:27" ht="12.75">
      <c r="B52" s="7" t="s">
        <v>24</v>
      </c>
      <c r="C52" s="7"/>
      <c r="D52" s="14">
        <f t="shared" si="21"/>
        <v>0</v>
      </c>
      <c r="E52" s="8"/>
      <c r="F52" s="8">
        <f t="shared" si="22"/>
        <v>0</v>
      </c>
      <c r="G52" s="11"/>
      <c r="H52" s="14">
        <f t="shared" si="23"/>
        <v>0</v>
      </c>
      <c r="I52" s="12"/>
      <c r="J52" s="12"/>
      <c r="K52" s="7"/>
      <c r="L52" s="14"/>
      <c r="M52" s="12"/>
      <c r="N52" s="12"/>
      <c r="O52" s="7"/>
      <c r="P52" s="13"/>
      <c r="Q52" s="12"/>
      <c r="R52" s="12"/>
      <c r="S52" s="7"/>
      <c r="T52" s="13"/>
      <c r="U52" s="12"/>
      <c r="V52" s="12"/>
      <c r="W52" s="7"/>
      <c r="X52" s="13"/>
      <c r="Y52" s="16">
        <f t="shared" si="20"/>
        <v>0</v>
      </c>
      <c r="Z52" s="9" t="str">
        <f>IF(Y52&gt;1,"&gt;","&lt;")</f>
        <v>&lt;</v>
      </c>
      <c r="AA52" s="10">
        <v>1</v>
      </c>
    </row>
    <row r="53" spans="2:27" ht="12.75">
      <c r="B53" s="7" t="s">
        <v>25</v>
      </c>
      <c r="C53" s="7"/>
      <c r="D53" s="14">
        <f t="shared" si="21"/>
        <v>0</v>
      </c>
      <c r="E53" s="8"/>
      <c r="F53" s="8">
        <f t="shared" si="22"/>
        <v>0</v>
      </c>
      <c r="G53" s="11"/>
      <c r="H53" s="14">
        <f t="shared" si="23"/>
        <v>0</v>
      </c>
      <c r="I53" s="12"/>
      <c r="J53" s="12"/>
      <c r="K53" s="7"/>
      <c r="L53" s="14"/>
      <c r="M53" s="12"/>
      <c r="N53" s="12"/>
      <c r="O53" s="7"/>
      <c r="P53" s="13"/>
      <c r="Q53" s="12"/>
      <c r="R53" s="12"/>
      <c r="S53" s="7"/>
      <c r="T53" s="13"/>
      <c r="U53" s="12"/>
      <c r="V53" s="12"/>
      <c r="W53" s="7"/>
      <c r="X53" s="13"/>
      <c r="Y53" s="16">
        <f t="shared" si="20"/>
        <v>0</v>
      </c>
      <c r="Z53" s="9" t="str">
        <f>IF(Y53&gt;1,"&gt;","&lt;")</f>
        <v>&lt;</v>
      </c>
      <c r="AA53" s="10">
        <v>1</v>
      </c>
    </row>
    <row r="54" spans="2:27" ht="12.75">
      <c r="B54" s="7" t="s">
        <v>26</v>
      </c>
      <c r="C54" s="7"/>
      <c r="D54" s="14">
        <f t="shared" si="21"/>
        <v>0</v>
      </c>
      <c r="E54" s="8"/>
      <c r="F54" s="8">
        <f t="shared" si="22"/>
        <v>0</v>
      </c>
      <c r="G54" s="11"/>
      <c r="H54" s="14">
        <f t="shared" si="23"/>
        <v>0</v>
      </c>
      <c r="I54" s="12"/>
      <c r="J54" s="12"/>
      <c r="K54" s="7"/>
      <c r="L54" s="14"/>
      <c r="M54" s="12"/>
      <c r="N54" s="12"/>
      <c r="O54" s="7"/>
      <c r="P54" s="13"/>
      <c r="Q54" s="12"/>
      <c r="R54" s="12"/>
      <c r="S54" s="7"/>
      <c r="T54" s="13"/>
      <c r="U54" s="12"/>
      <c r="V54" s="12"/>
      <c r="W54" s="7"/>
      <c r="X54" s="13"/>
      <c r="Y54" s="16">
        <f t="shared" si="20"/>
        <v>0</v>
      </c>
      <c r="Z54" s="9" t="str">
        <f>IF(Y54&gt;1,"&gt;","&lt;")</f>
        <v>&lt;</v>
      </c>
      <c r="AA54" s="10">
        <v>1</v>
      </c>
    </row>
    <row r="55" spans="2:27" ht="12.75">
      <c r="B55" s="7" t="s">
        <v>27</v>
      </c>
      <c r="C55" s="7"/>
      <c r="D55" s="14">
        <f t="shared" si="21"/>
        <v>0</v>
      </c>
      <c r="E55" s="8"/>
      <c r="F55" s="8">
        <f t="shared" si="22"/>
        <v>0</v>
      </c>
      <c r="G55" s="11"/>
      <c r="H55" s="14">
        <f t="shared" si="23"/>
        <v>0</v>
      </c>
      <c r="I55" s="12"/>
      <c r="J55" s="12"/>
      <c r="K55" s="7"/>
      <c r="L55" s="14"/>
      <c r="M55" s="12"/>
      <c r="N55" s="12"/>
      <c r="O55" s="7"/>
      <c r="P55" s="13"/>
      <c r="Q55" s="12"/>
      <c r="R55" s="12"/>
      <c r="S55" s="7"/>
      <c r="T55" s="13"/>
      <c r="U55" s="12"/>
      <c r="V55" s="12"/>
      <c r="W55" s="7"/>
      <c r="X55" s="13"/>
      <c r="Y55" s="16">
        <f t="shared" si="20"/>
        <v>0</v>
      </c>
      <c r="Z55" s="9" t="str">
        <f>IF(Y55&gt;1,"&gt;","&lt;")</f>
        <v>&lt;</v>
      </c>
      <c r="AA55" s="10">
        <v>1</v>
      </c>
    </row>
    <row r="56" spans="2:27" ht="12.75">
      <c r="B56" s="7" t="s">
        <v>28</v>
      </c>
      <c r="C56" s="7"/>
      <c r="D56" s="14">
        <f t="shared" si="21"/>
        <v>0</v>
      </c>
      <c r="E56" s="8"/>
      <c r="F56" s="8">
        <f t="shared" si="22"/>
        <v>0</v>
      </c>
      <c r="G56" s="11"/>
      <c r="H56" s="14">
        <f t="shared" si="23"/>
        <v>0</v>
      </c>
      <c r="I56" s="12"/>
      <c r="J56" s="12"/>
      <c r="K56" s="7"/>
      <c r="L56" s="13"/>
      <c r="M56" s="12"/>
      <c r="N56" s="12"/>
      <c r="O56" s="7"/>
      <c r="P56" s="13"/>
      <c r="Q56" s="12"/>
      <c r="R56" s="12"/>
      <c r="S56" s="7"/>
      <c r="T56" s="13"/>
      <c r="U56" s="12"/>
      <c r="V56" s="12"/>
      <c r="W56" s="7"/>
      <c r="X56" s="13"/>
      <c r="Y56" s="16">
        <f t="shared" si="20"/>
        <v>0</v>
      </c>
      <c r="Z56" s="9" t="str">
        <f>IF(Y56&gt;1,"&gt;","&lt;")</f>
        <v>&lt;</v>
      </c>
      <c r="AA56" s="10">
        <v>1</v>
      </c>
    </row>
    <row r="58" spans="11:14" ht="12.75">
      <c r="K58" t="s">
        <v>31</v>
      </c>
      <c r="N58" t="s">
        <v>34</v>
      </c>
    </row>
    <row r="60" ht="12.75">
      <c r="L60">
        <v>87</v>
      </c>
    </row>
    <row r="61" ht="12.75">
      <c r="B61" s="84" t="s">
        <v>54</v>
      </c>
    </row>
    <row r="62" ht="12.75">
      <c r="B62" s="85"/>
    </row>
    <row r="63" spans="2:27" ht="12.75">
      <c r="B63" s="3" t="s">
        <v>19</v>
      </c>
      <c r="C63" s="11">
        <f>(C15/$C$29)^2</f>
        <v>0</v>
      </c>
      <c r="D63" s="14"/>
      <c r="E63" s="11">
        <f>(E15/$E$29)^2</f>
        <v>0.26558399435214797</v>
      </c>
      <c r="F63" s="14"/>
      <c r="G63" s="11">
        <f>(G15/$G$29)^2</f>
        <v>0</v>
      </c>
      <c r="H63" s="14"/>
      <c r="I63" s="11">
        <f>(I15/$I$29)^2</f>
        <v>0</v>
      </c>
      <c r="J63" s="14"/>
      <c r="K63" s="11">
        <f>(K15/$K$29)^2</f>
        <v>0</v>
      </c>
      <c r="L63" s="14"/>
      <c r="M63" s="11">
        <f>(M15/$M$29)^2</f>
        <v>0</v>
      </c>
      <c r="N63" s="14"/>
      <c r="O63" s="11">
        <f>(O15/$O$29)^2</f>
        <v>0</v>
      </c>
      <c r="P63" s="14"/>
      <c r="Q63" s="11">
        <f>(Q15/$Q$29)^2</f>
        <v>0</v>
      </c>
      <c r="R63" s="14"/>
      <c r="S63" s="11">
        <f>(S15/$S$29)^2</f>
        <v>0</v>
      </c>
      <c r="T63" s="14"/>
      <c r="U63" s="11">
        <f>(U15/$U$29)^2</f>
        <v>0</v>
      </c>
      <c r="V63" s="14"/>
      <c r="W63" s="11">
        <f>(W15/$W$29)^2</f>
        <v>0.4464733340132706</v>
      </c>
      <c r="X63" s="14"/>
      <c r="Y63" s="17">
        <f>SUM(C63:W63)</f>
        <v>0.7120573283654186</v>
      </c>
      <c r="Z63" s="9" t="str">
        <f>IF(Y63&lt;1,"&lt;","&gt;")</f>
        <v>&lt;</v>
      </c>
      <c r="AA63" s="10">
        <v>1</v>
      </c>
    </row>
    <row r="64" spans="2:27" ht="12.75">
      <c r="B64" s="3" t="s">
        <v>20</v>
      </c>
      <c r="C64" s="11">
        <f aca="true" t="shared" si="24" ref="C64:C72">(C16/$C$29)^2</f>
        <v>0</v>
      </c>
      <c r="D64" s="14"/>
      <c r="E64" s="11">
        <f aca="true" t="shared" si="25" ref="E64:E72">(E16/$E$29)^2</f>
        <v>0.11296105619892874</v>
      </c>
      <c r="F64" s="14"/>
      <c r="G64" s="11">
        <f aca="true" t="shared" si="26" ref="G64:G72">(G16/$G$29)^2</f>
        <v>0</v>
      </c>
      <c r="H64" s="14"/>
      <c r="I64" s="11">
        <f aca="true" t="shared" si="27" ref="I64:I72">(I16/$I$29)^2</f>
        <v>0</v>
      </c>
      <c r="J64" s="14"/>
      <c r="K64" s="11">
        <f aca="true" t="shared" si="28" ref="K64:K72">(K16/$K$29)^2</f>
        <v>0</v>
      </c>
      <c r="L64" s="14"/>
      <c r="M64" s="11">
        <f aca="true" t="shared" si="29" ref="M64:M72">(M16/$M$29)^2</f>
        <v>0</v>
      </c>
      <c r="N64" s="14"/>
      <c r="O64" s="11">
        <f aca="true" t="shared" si="30" ref="O64:O72">(O16/$O$29)^2</f>
        <v>0</v>
      </c>
      <c r="P64" s="14"/>
      <c r="Q64" s="11">
        <f aca="true" t="shared" si="31" ref="Q64:Q72">(Q16/$Q$29)^2</f>
        <v>0</v>
      </c>
      <c r="R64" s="14"/>
      <c r="S64" s="11">
        <f aca="true" t="shared" si="32" ref="S64:S72">(S16/$S$29)^2</f>
        <v>0</v>
      </c>
      <c r="T64" s="14"/>
      <c r="U64" s="11">
        <f aca="true" t="shared" si="33" ref="U64:U72">(U16/$U$29)^2</f>
        <v>0</v>
      </c>
      <c r="V64" s="14"/>
      <c r="W64" s="11">
        <f aca="true" t="shared" si="34" ref="W64:W72">(W16/$W$29)^2</f>
        <v>0</v>
      </c>
      <c r="X64" s="14"/>
      <c r="Y64" s="17">
        <f aca="true" t="shared" si="35" ref="Y64:Y72">SUM(C64:W64)</f>
        <v>0.11296105619892874</v>
      </c>
      <c r="Z64" s="9" t="str">
        <f aca="true" t="shared" si="36" ref="Z64:Z72">IF(Y64&lt;1,"&lt;","&gt;")</f>
        <v>&lt;</v>
      </c>
      <c r="AA64" s="10">
        <v>1</v>
      </c>
    </row>
    <row r="65" spans="2:27" ht="12.75">
      <c r="B65" s="3" t="s">
        <v>21</v>
      </c>
      <c r="C65" s="11">
        <f t="shared" si="24"/>
        <v>0</v>
      </c>
      <c r="D65" s="14"/>
      <c r="E65" s="11">
        <f t="shared" si="25"/>
        <v>0.012551228466547635</v>
      </c>
      <c r="F65" s="14"/>
      <c r="G65" s="11">
        <f t="shared" si="26"/>
        <v>0</v>
      </c>
      <c r="H65" s="14"/>
      <c r="I65" s="11">
        <f t="shared" si="27"/>
        <v>0</v>
      </c>
      <c r="J65" s="14"/>
      <c r="K65" s="11">
        <f t="shared" si="28"/>
        <v>0</v>
      </c>
      <c r="L65" s="14"/>
      <c r="M65" s="11">
        <f t="shared" si="29"/>
        <v>0</v>
      </c>
      <c r="N65" s="14"/>
      <c r="O65" s="11">
        <f t="shared" si="30"/>
        <v>0</v>
      </c>
      <c r="P65" s="14"/>
      <c r="Q65" s="11">
        <f t="shared" si="31"/>
        <v>0</v>
      </c>
      <c r="R65" s="14"/>
      <c r="S65" s="11">
        <f t="shared" si="32"/>
        <v>0</v>
      </c>
      <c r="T65" s="14"/>
      <c r="U65" s="11">
        <f t="shared" si="33"/>
        <v>0</v>
      </c>
      <c r="V65" s="14"/>
      <c r="W65" s="11">
        <f t="shared" si="34"/>
        <v>0</v>
      </c>
      <c r="X65" s="14"/>
      <c r="Y65" s="17">
        <f t="shared" si="35"/>
        <v>0.012551228466547635</v>
      </c>
      <c r="Z65" s="9" t="str">
        <f t="shared" si="36"/>
        <v>&lt;</v>
      </c>
      <c r="AA65" s="10">
        <v>1</v>
      </c>
    </row>
    <row r="66" spans="2:27" ht="12.75">
      <c r="B66" s="3" t="s">
        <v>22</v>
      </c>
      <c r="C66" s="11">
        <f t="shared" si="24"/>
        <v>0</v>
      </c>
      <c r="D66" s="14"/>
      <c r="E66" s="11">
        <f t="shared" si="25"/>
        <v>0</v>
      </c>
      <c r="F66" s="14"/>
      <c r="G66" s="11">
        <f t="shared" si="26"/>
        <v>0</v>
      </c>
      <c r="H66" s="14"/>
      <c r="I66" s="11">
        <f t="shared" si="27"/>
        <v>0</v>
      </c>
      <c r="J66" s="14"/>
      <c r="K66" s="11">
        <f t="shared" si="28"/>
        <v>0</v>
      </c>
      <c r="L66" s="14"/>
      <c r="M66" s="11">
        <f t="shared" si="29"/>
        <v>0</v>
      </c>
      <c r="N66" s="14"/>
      <c r="O66" s="11">
        <f t="shared" si="30"/>
        <v>0</v>
      </c>
      <c r="P66" s="14"/>
      <c r="Q66" s="11">
        <f t="shared" si="31"/>
        <v>0</v>
      </c>
      <c r="R66" s="14"/>
      <c r="S66" s="11">
        <f t="shared" si="32"/>
        <v>0</v>
      </c>
      <c r="T66" s="14"/>
      <c r="U66" s="11">
        <f t="shared" si="33"/>
        <v>0</v>
      </c>
      <c r="V66" s="14"/>
      <c r="W66" s="11">
        <f t="shared" si="34"/>
        <v>0</v>
      </c>
      <c r="X66" s="14"/>
      <c r="Y66" s="17">
        <f t="shared" si="35"/>
        <v>0</v>
      </c>
      <c r="Z66" s="9" t="str">
        <f t="shared" si="36"/>
        <v>&lt;</v>
      </c>
      <c r="AA66" s="10">
        <v>1</v>
      </c>
    </row>
    <row r="67" spans="2:27" ht="12.75">
      <c r="B67" s="3" t="s">
        <v>23</v>
      </c>
      <c r="C67" s="11">
        <f t="shared" si="24"/>
        <v>0</v>
      </c>
      <c r="D67" s="14"/>
      <c r="E67" s="11">
        <f t="shared" si="25"/>
        <v>0</v>
      </c>
      <c r="F67" s="14"/>
      <c r="G67" s="11">
        <f t="shared" si="26"/>
        <v>0</v>
      </c>
      <c r="H67" s="14"/>
      <c r="I67" s="11">
        <f t="shared" si="27"/>
        <v>0</v>
      </c>
      <c r="J67" s="14"/>
      <c r="K67" s="11">
        <f t="shared" si="28"/>
        <v>0</v>
      </c>
      <c r="L67" s="14"/>
      <c r="M67" s="11">
        <f t="shared" si="29"/>
        <v>0</v>
      </c>
      <c r="N67" s="14"/>
      <c r="O67" s="11">
        <f t="shared" si="30"/>
        <v>0</v>
      </c>
      <c r="P67" s="14"/>
      <c r="Q67" s="11">
        <f t="shared" si="31"/>
        <v>0</v>
      </c>
      <c r="R67" s="14"/>
      <c r="S67" s="11">
        <f t="shared" si="32"/>
        <v>0</v>
      </c>
      <c r="T67" s="14"/>
      <c r="U67" s="11">
        <f t="shared" si="33"/>
        <v>0</v>
      </c>
      <c r="V67" s="14"/>
      <c r="W67" s="11">
        <f t="shared" si="34"/>
        <v>0</v>
      </c>
      <c r="X67" s="14"/>
      <c r="Y67" s="17">
        <f t="shared" si="35"/>
        <v>0</v>
      </c>
      <c r="Z67" s="9" t="str">
        <f t="shared" si="36"/>
        <v>&lt;</v>
      </c>
      <c r="AA67" s="10">
        <v>1</v>
      </c>
    </row>
    <row r="68" spans="2:27" ht="12.75">
      <c r="B68" s="3" t="s">
        <v>24</v>
      </c>
      <c r="C68" s="11">
        <f t="shared" si="24"/>
        <v>0</v>
      </c>
      <c r="D68" s="14"/>
      <c r="E68" s="11">
        <f t="shared" si="25"/>
        <v>0</v>
      </c>
      <c r="F68" s="14"/>
      <c r="G68" s="11">
        <f t="shared" si="26"/>
        <v>0</v>
      </c>
      <c r="H68" s="14"/>
      <c r="I68" s="11">
        <f t="shared" si="27"/>
        <v>0</v>
      </c>
      <c r="J68" s="14"/>
      <c r="K68" s="11">
        <f t="shared" si="28"/>
        <v>0</v>
      </c>
      <c r="L68" s="14"/>
      <c r="M68" s="11">
        <f t="shared" si="29"/>
        <v>0</v>
      </c>
      <c r="N68" s="14"/>
      <c r="O68" s="11">
        <f t="shared" si="30"/>
        <v>0</v>
      </c>
      <c r="P68" s="14"/>
      <c r="Q68" s="11">
        <f t="shared" si="31"/>
        <v>0</v>
      </c>
      <c r="R68" s="14"/>
      <c r="S68" s="11">
        <f t="shared" si="32"/>
        <v>0</v>
      </c>
      <c r="T68" s="14"/>
      <c r="U68" s="11">
        <f t="shared" si="33"/>
        <v>0</v>
      </c>
      <c r="V68" s="14"/>
      <c r="W68" s="11">
        <f t="shared" si="34"/>
        <v>0</v>
      </c>
      <c r="X68" s="14"/>
      <c r="Y68" s="17">
        <f t="shared" si="35"/>
        <v>0</v>
      </c>
      <c r="Z68" s="9" t="str">
        <f t="shared" si="36"/>
        <v>&lt;</v>
      </c>
      <c r="AA68" s="10">
        <v>1</v>
      </c>
    </row>
    <row r="69" spans="2:27" ht="12.75">
      <c r="B69" s="3" t="s">
        <v>25</v>
      </c>
      <c r="C69" s="11">
        <f t="shared" si="24"/>
        <v>0</v>
      </c>
      <c r="D69" s="14"/>
      <c r="E69" s="11">
        <f t="shared" si="25"/>
        <v>0</v>
      </c>
      <c r="F69" s="14"/>
      <c r="G69" s="11">
        <f t="shared" si="26"/>
        <v>0</v>
      </c>
      <c r="H69" s="14"/>
      <c r="I69" s="11">
        <f t="shared" si="27"/>
        <v>0</v>
      </c>
      <c r="J69" s="14"/>
      <c r="K69" s="11">
        <f t="shared" si="28"/>
        <v>0</v>
      </c>
      <c r="L69" s="14"/>
      <c r="M69" s="11">
        <f t="shared" si="29"/>
        <v>0</v>
      </c>
      <c r="N69" s="14"/>
      <c r="O69" s="11">
        <f t="shared" si="30"/>
        <v>0</v>
      </c>
      <c r="P69" s="14"/>
      <c r="Q69" s="11">
        <f t="shared" si="31"/>
        <v>0</v>
      </c>
      <c r="R69" s="14"/>
      <c r="S69" s="11">
        <f t="shared" si="32"/>
        <v>0</v>
      </c>
      <c r="T69" s="14"/>
      <c r="U69" s="11">
        <f t="shared" si="33"/>
        <v>0</v>
      </c>
      <c r="V69" s="14"/>
      <c r="W69" s="11">
        <f t="shared" si="34"/>
        <v>0</v>
      </c>
      <c r="X69" s="14"/>
      <c r="Y69" s="17">
        <f t="shared" si="35"/>
        <v>0</v>
      </c>
      <c r="Z69" s="9" t="str">
        <f t="shared" si="36"/>
        <v>&lt;</v>
      </c>
      <c r="AA69" s="10">
        <v>1</v>
      </c>
    </row>
    <row r="70" spans="2:27" ht="12.75">
      <c r="B70" s="3" t="s">
        <v>26</v>
      </c>
      <c r="C70" s="11">
        <f t="shared" si="24"/>
        <v>0</v>
      </c>
      <c r="D70" s="14"/>
      <c r="E70" s="11">
        <f t="shared" si="25"/>
        <v>0</v>
      </c>
      <c r="F70" s="14"/>
      <c r="G70" s="11">
        <f t="shared" si="26"/>
        <v>0</v>
      </c>
      <c r="H70" s="14"/>
      <c r="I70" s="11">
        <f t="shared" si="27"/>
        <v>0</v>
      </c>
      <c r="J70" s="14"/>
      <c r="K70" s="11">
        <f t="shared" si="28"/>
        <v>0</v>
      </c>
      <c r="L70" s="14"/>
      <c r="M70" s="11">
        <f t="shared" si="29"/>
        <v>0</v>
      </c>
      <c r="N70" s="14"/>
      <c r="O70" s="11">
        <f t="shared" si="30"/>
        <v>0</v>
      </c>
      <c r="P70" s="14"/>
      <c r="Q70" s="11">
        <f t="shared" si="31"/>
        <v>0</v>
      </c>
      <c r="R70" s="14"/>
      <c r="S70" s="11">
        <f t="shared" si="32"/>
        <v>0</v>
      </c>
      <c r="T70" s="14"/>
      <c r="U70" s="11">
        <f t="shared" si="33"/>
        <v>0</v>
      </c>
      <c r="V70" s="14"/>
      <c r="W70" s="11">
        <f t="shared" si="34"/>
        <v>0</v>
      </c>
      <c r="X70" s="14"/>
      <c r="Y70" s="17">
        <f t="shared" si="35"/>
        <v>0</v>
      </c>
      <c r="Z70" s="9" t="str">
        <f t="shared" si="36"/>
        <v>&lt;</v>
      </c>
      <c r="AA70" s="10">
        <v>1</v>
      </c>
    </row>
    <row r="71" spans="2:27" ht="12.75">
      <c r="B71" s="3" t="s">
        <v>27</v>
      </c>
      <c r="C71" s="11">
        <f t="shared" si="24"/>
        <v>0</v>
      </c>
      <c r="D71" s="14"/>
      <c r="E71" s="11">
        <f t="shared" si="25"/>
        <v>0</v>
      </c>
      <c r="F71" s="14"/>
      <c r="G71" s="11">
        <f t="shared" si="26"/>
        <v>0</v>
      </c>
      <c r="H71" s="14"/>
      <c r="I71" s="11">
        <f t="shared" si="27"/>
        <v>0</v>
      </c>
      <c r="J71" s="14"/>
      <c r="K71" s="11">
        <f t="shared" si="28"/>
        <v>0</v>
      </c>
      <c r="L71" s="14"/>
      <c r="M71" s="11">
        <f t="shared" si="29"/>
        <v>0</v>
      </c>
      <c r="N71" s="14"/>
      <c r="O71" s="11">
        <f t="shared" si="30"/>
        <v>0</v>
      </c>
      <c r="P71" s="14"/>
      <c r="Q71" s="11">
        <f t="shared" si="31"/>
        <v>0</v>
      </c>
      <c r="R71" s="14"/>
      <c r="S71" s="11">
        <f t="shared" si="32"/>
        <v>0</v>
      </c>
      <c r="T71" s="14"/>
      <c r="U71" s="11">
        <f t="shared" si="33"/>
        <v>0</v>
      </c>
      <c r="V71" s="14"/>
      <c r="W71" s="11">
        <f t="shared" si="34"/>
        <v>0</v>
      </c>
      <c r="X71" s="14"/>
      <c r="Y71" s="17">
        <f t="shared" si="35"/>
        <v>0</v>
      </c>
      <c r="Z71" s="9" t="str">
        <f t="shared" si="36"/>
        <v>&lt;</v>
      </c>
      <c r="AA71" s="10">
        <v>1</v>
      </c>
    </row>
    <row r="72" spans="2:27" ht="12.75">
      <c r="B72" s="3" t="s">
        <v>28</v>
      </c>
      <c r="C72" s="11">
        <f t="shared" si="24"/>
        <v>0</v>
      </c>
      <c r="D72" s="14"/>
      <c r="E72" s="11">
        <f t="shared" si="25"/>
        <v>0</v>
      </c>
      <c r="F72" s="14"/>
      <c r="G72" s="11">
        <f t="shared" si="26"/>
        <v>0</v>
      </c>
      <c r="H72" s="14"/>
      <c r="I72" s="11">
        <f t="shared" si="27"/>
        <v>0</v>
      </c>
      <c r="J72" s="14"/>
      <c r="K72" s="11">
        <f t="shared" si="28"/>
        <v>0</v>
      </c>
      <c r="L72" s="14"/>
      <c r="M72" s="11">
        <f t="shared" si="29"/>
        <v>0</v>
      </c>
      <c r="N72" s="14"/>
      <c r="O72" s="11">
        <f t="shared" si="30"/>
        <v>0</v>
      </c>
      <c r="P72" s="14"/>
      <c r="Q72" s="11">
        <f t="shared" si="31"/>
        <v>0</v>
      </c>
      <c r="R72" s="14"/>
      <c r="S72" s="11">
        <f t="shared" si="32"/>
        <v>0</v>
      </c>
      <c r="T72" s="14"/>
      <c r="U72" s="11">
        <f t="shared" si="33"/>
        <v>0</v>
      </c>
      <c r="V72" s="14"/>
      <c r="W72" s="11">
        <f t="shared" si="34"/>
        <v>0</v>
      </c>
      <c r="X72" s="14"/>
      <c r="Y72" s="17">
        <f t="shared" si="35"/>
        <v>0</v>
      </c>
      <c r="Z72" s="9" t="str">
        <f t="shared" si="36"/>
        <v>&lt;</v>
      </c>
      <c r="AA72" s="10">
        <v>1</v>
      </c>
    </row>
    <row r="74" spans="11:14" ht="12.75">
      <c r="K74" t="s">
        <v>32</v>
      </c>
      <c r="N74" t="s">
        <v>34</v>
      </c>
    </row>
    <row r="76" spans="11:12" ht="12.75">
      <c r="K76" s="5" t="s">
        <v>35</v>
      </c>
      <c r="L76">
        <v>0.73</v>
      </c>
    </row>
    <row r="77" ht="12.75">
      <c r="B77" s="84" t="s">
        <v>55</v>
      </c>
    </row>
    <row r="78" ht="12.75">
      <c r="B78" s="85"/>
    </row>
    <row r="79" spans="2:27" ht="12.75">
      <c r="B79" s="3" t="s">
        <v>19</v>
      </c>
      <c r="C79" s="7"/>
      <c r="D79" s="14">
        <f>(D15/$D$45)^2</f>
        <v>0</v>
      </c>
      <c r="E79" s="11"/>
      <c r="F79" s="14">
        <f>(F15/$F$45)^2</f>
        <v>0.08196443225401366</v>
      </c>
      <c r="G79" s="11"/>
      <c r="H79" s="14">
        <f>(H15/$H$45)^2</f>
        <v>0</v>
      </c>
      <c r="I79" s="8"/>
      <c r="J79" s="8">
        <f>(J15/$J$45)^2</f>
        <v>0</v>
      </c>
      <c r="K79" s="11"/>
      <c r="L79" s="14">
        <f>(L15/$L$45)^2</f>
        <v>0</v>
      </c>
      <c r="M79" s="8"/>
      <c r="N79" s="8">
        <f>(N15/$N$45)^2</f>
        <v>0</v>
      </c>
      <c r="O79" s="11"/>
      <c r="P79" s="14">
        <f>(P15/$P$45)^2</f>
        <v>0</v>
      </c>
      <c r="Q79" s="8"/>
      <c r="R79" s="8">
        <f>(R15/$R$45)^2</f>
        <v>0</v>
      </c>
      <c r="S79" s="11"/>
      <c r="T79" s="14">
        <f>(T15/$T$45)^2</f>
        <v>0</v>
      </c>
      <c r="U79" s="8"/>
      <c r="V79" s="8">
        <f>(V15/$V$45)^2</f>
        <v>0</v>
      </c>
      <c r="W79" s="11"/>
      <c r="X79" s="14">
        <f>(X15/$X$45)^2</f>
        <v>0.4471290216835915</v>
      </c>
      <c r="Y79" s="17">
        <f>SUM(D79:X79)</f>
        <v>0.5290934539376051</v>
      </c>
      <c r="Z79" s="9" t="s">
        <v>36</v>
      </c>
      <c r="AA79" s="10">
        <v>1</v>
      </c>
    </row>
    <row r="80" spans="2:27" ht="12.75">
      <c r="B80" s="3" t="s">
        <v>20</v>
      </c>
      <c r="C80" s="7"/>
      <c r="D80" s="14">
        <f aca="true" t="shared" si="37" ref="D80:D88">(D16/$D$45)^2</f>
        <v>0</v>
      </c>
      <c r="E80" s="11"/>
      <c r="F80" s="14">
        <f aca="true" t="shared" si="38" ref="F80:F88">(F16/$F$45)^2</f>
        <v>0.019752750781215196</v>
      </c>
      <c r="G80" s="11"/>
      <c r="H80" s="14">
        <f aca="true" t="shared" si="39" ref="H80:H88">(H16/$H$45)^2</f>
        <v>0</v>
      </c>
      <c r="I80" s="8"/>
      <c r="J80" s="8">
        <f aca="true" t="shared" si="40" ref="J80:J88">(J16/$J$45)^2</f>
        <v>0</v>
      </c>
      <c r="K80" s="11"/>
      <c r="L80" s="14">
        <f aca="true" t="shared" si="41" ref="L80:L88">(L16/$L$45)^2</f>
        <v>0</v>
      </c>
      <c r="M80" s="8"/>
      <c r="N80" s="8">
        <f aca="true" t="shared" si="42" ref="N80:N88">(N16/$N$45)^2</f>
        <v>0</v>
      </c>
      <c r="O80" s="11"/>
      <c r="P80" s="14">
        <f aca="true" t="shared" si="43" ref="P80:P88">(P16/$P$45)^2</f>
        <v>0</v>
      </c>
      <c r="Q80" s="8"/>
      <c r="R80" s="8">
        <f aca="true" t="shared" si="44" ref="R80:R88">(R16/$R$45)^2</f>
        <v>0</v>
      </c>
      <c r="S80" s="11"/>
      <c r="T80" s="14">
        <f aca="true" t="shared" si="45" ref="T80:T88">(T16/$T$45)^2</f>
        <v>0</v>
      </c>
      <c r="U80" s="8"/>
      <c r="V80" s="8">
        <f aca="true" t="shared" si="46" ref="V80:V88">(V16/$V$45)^2</f>
        <v>0</v>
      </c>
      <c r="W80" s="11"/>
      <c r="X80" s="14">
        <f aca="true" t="shared" si="47" ref="X80:X88">(X16/$X$45)^2</f>
        <v>0</v>
      </c>
      <c r="Y80" s="17">
        <f aca="true" t="shared" si="48" ref="Y80:Y88">SUM(D80:X80)</f>
        <v>0.019752750781215196</v>
      </c>
      <c r="Z80" s="9" t="s">
        <v>36</v>
      </c>
      <c r="AA80" s="10">
        <v>1</v>
      </c>
    </row>
    <row r="81" spans="2:27" ht="12.75">
      <c r="B81" s="3" t="s">
        <v>21</v>
      </c>
      <c r="C81" s="7"/>
      <c r="D81" s="14">
        <f t="shared" si="37"/>
        <v>0</v>
      </c>
      <c r="E81" s="11"/>
      <c r="F81" s="14">
        <f t="shared" si="38"/>
        <v>0.005310753296458407</v>
      </c>
      <c r="G81" s="11"/>
      <c r="H81" s="14">
        <f t="shared" si="39"/>
        <v>0</v>
      </c>
      <c r="I81" s="8"/>
      <c r="J81" s="8">
        <f t="shared" si="40"/>
        <v>0</v>
      </c>
      <c r="K81" s="11"/>
      <c r="L81" s="14">
        <f t="shared" si="41"/>
        <v>0</v>
      </c>
      <c r="M81" s="8"/>
      <c r="N81" s="8">
        <f t="shared" si="42"/>
        <v>0</v>
      </c>
      <c r="O81" s="11"/>
      <c r="P81" s="14">
        <f t="shared" si="43"/>
        <v>0</v>
      </c>
      <c r="Q81" s="8"/>
      <c r="R81" s="8">
        <f t="shared" si="44"/>
        <v>0</v>
      </c>
      <c r="S81" s="11"/>
      <c r="T81" s="14">
        <f t="shared" si="45"/>
        <v>0</v>
      </c>
      <c r="U81" s="8"/>
      <c r="V81" s="8">
        <f t="shared" si="46"/>
        <v>0</v>
      </c>
      <c r="W81" s="11"/>
      <c r="X81" s="14">
        <f t="shared" si="47"/>
        <v>0</v>
      </c>
      <c r="Y81" s="17">
        <f t="shared" si="48"/>
        <v>0.005310753296458407</v>
      </c>
      <c r="Z81" s="9" t="s">
        <v>36</v>
      </c>
      <c r="AA81" s="10">
        <v>1</v>
      </c>
    </row>
    <row r="82" spans="2:27" ht="12.75">
      <c r="B82" s="3" t="s">
        <v>22</v>
      </c>
      <c r="C82" s="7"/>
      <c r="D82" s="14">
        <f t="shared" si="37"/>
        <v>0</v>
      </c>
      <c r="E82" s="11"/>
      <c r="F82" s="14">
        <f t="shared" si="38"/>
        <v>0</v>
      </c>
      <c r="G82" s="11"/>
      <c r="H82" s="14">
        <f t="shared" si="39"/>
        <v>0</v>
      </c>
      <c r="I82" s="8"/>
      <c r="J82" s="8">
        <f t="shared" si="40"/>
        <v>0</v>
      </c>
      <c r="K82" s="11"/>
      <c r="L82" s="14">
        <f t="shared" si="41"/>
        <v>0</v>
      </c>
      <c r="M82" s="8"/>
      <c r="N82" s="8">
        <f t="shared" si="42"/>
        <v>0</v>
      </c>
      <c r="O82" s="11"/>
      <c r="P82" s="14">
        <f t="shared" si="43"/>
        <v>0</v>
      </c>
      <c r="Q82" s="8"/>
      <c r="R82" s="8">
        <f t="shared" si="44"/>
        <v>0</v>
      </c>
      <c r="S82" s="11"/>
      <c r="T82" s="14">
        <f t="shared" si="45"/>
        <v>0</v>
      </c>
      <c r="U82" s="8"/>
      <c r="V82" s="8">
        <f t="shared" si="46"/>
        <v>0</v>
      </c>
      <c r="W82" s="11"/>
      <c r="X82" s="14">
        <f t="shared" si="47"/>
        <v>0</v>
      </c>
      <c r="Y82" s="17">
        <f t="shared" si="48"/>
        <v>0</v>
      </c>
      <c r="Z82" s="9" t="s">
        <v>36</v>
      </c>
      <c r="AA82" s="10">
        <v>1</v>
      </c>
    </row>
    <row r="83" spans="2:27" ht="12.75">
      <c r="B83" s="3" t="s">
        <v>23</v>
      </c>
      <c r="C83" s="7"/>
      <c r="D83" s="14">
        <f t="shared" si="37"/>
        <v>0</v>
      </c>
      <c r="E83" s="11"/>
      <c r="F83" s="14">
        <f t="shared" si="38"/>
        <v>0</v>
      </c>
      <c r="G83" s="11"/>
      <c r="H83" s="14">
        <f t="shared" si="39"/>
        <v>0</v>
      </c>
      <c r="I83" s="8"/>
      <c r="J83" s="8">
        <f t="shared" si="40"/>
        <v>0</v>
      </c>
      <c r="K83" s="11"/>
      <c r="L83" s="14">
        <f t="shared" si="41"/>
        <v>0</v>
      </c>
      <c r="M83" s="8"/>
      <c r="N83" s="8">
        <f t="shared" si="42"/>
        <v>0</v>
      </c>
      <c r="O83" s="11"/>
      <c r="P83" s="14">
        <f t="shared" si="43"/>
        <v>0</v>
      </c>
      <c r="Q83" s="8"/>
      <c r="R83" s="8">
        <f t="shared" si="44"/>
        <v>0</v>
      </c>
      <c r="S83" s="11"/>
      <c r="T83" s="14">
        <f t="shared" si="45"/>
        <v>0</v>
      </c>
      <c r="U83" s="8"/>
      <c r="V83" s="8">
        <f t="shared" si="46"/>
        <v>0</v>
      </c>
      <c r="W83" s="11"/>
      <c r="X83" s="14">
        <f t="shared" si="47"/>
        <v>0</v>
      </c>
      <c r="Y83" s="17">
        <f t="shared" si="48"/>
        <v>0</v>
      </c>
      <c r="Z83" s="9" t="s">
        <v>36</v>
      </c>
      <c r="AA83" s="10">
        <v>1</v>
      </c>
    </row>
    <row r="84" spans="2:27" ht="12.75">
      <c r="B84" s="3" t="s">
        <v>24</v>
      </c>
      <c r="C84" s="7"/>
      <c r="D84" s="14">
        <f t="shared" si="37"/>
        <v>0</v>
      </c>
      <c r="E84" s="11"/>
      <c r="F84" s="14">
        <f t="shared" si="38"/>
        <v>0</v>
      </c>
      <c r="G84" s="11"/>
      <c r="H84" s="14">
        <f t="shared" si="39"/>
        <v>0</v>
      </c>
      <c r="I84" s="8"/>
      <c r="J84" s="8">
        <f t="shared" si="40"/>
        <v>0</v>
      </c>
      <c r="K84" s="11"/>
      <c r="L84" s="14">
        <f t="shared" si="41"/>
        <v>0</v>
      </c>
      <c r="M84" s="8"/>
      <c r="N84" s="8">
        <f t="shared" si="42"/>
        <v>0</v>
      </c>
      <c r="O84" s="11"/>
      <c r="P84" s="14">
        <f t="shared" si="43"/>
        <v>0</v>
      </c>
      <c r="Q84" s="8"/>
      <c r="R84" s="8">
        <f t="shared" si="44"/>
        <v>0</v>
      </c>
      <c r="S84" s="11"/>
      <c r="T84" s="14">
        <f t="shared" si="45"/>
        <v>0</v>
      </c>
      <c r="U84" s="8"/>
      <c r="V84" s="8">
        <f t="shared" si="46"/>
        <v>0</v>
      </c>
      <c r="W84" s="11"/>
      <c r="X84" s="14">
        <f t="shared" si="47"/>
        <v>0</v>
      </c>
      <c r="Y84" s="17">
        <f t="shared" si="48"/>
        <v>0</v>
      </c>
      <c r="Z84" s="9" t="s">
        <v>36</v>
      </c>
      <c r="AA84" s="10">
        <v>1</v>
      </c>
    </row>
    <row r="85" spans="2:27" ht="12.75">
      <c r="B85" s="3" t="s">
        <v>25</v>
      </c>
      <c r="C85" s="7"/>
      <c r="D85" s="14">
        <f t="shared" si="37"/>
        <v>0</v>
      </c>
      <c r="E85" s="11"/>
      <c r="F85" s="14">
        <f t="shared" si="38"/>
        <v>0</v>
      </c>
      <c r="G85" s="11"/>
      <c r="H85" s="14">
        <f t="shared" si="39"/>
        <v>0</v>
      </c>
      <c r="I85" s="8"/>
      <c r="J85" s="8">
        <f t="shared" si="40"/>
        <v>0</v>
      </c>
      <c r="K85" s="11"/>
      <c r="L85" s="14">
        <f t="shared" si="41"/>
        <v>0</v>
      </c>
      <c r="M85" s="8"/>
      <c r="N85" s="8">
        <f t="shared" si="42"/>
        <v>0</v>
      </c>
      <c r="O85" s="11"/>
      <c r="P85" s="14">
        <f t="shared" si="43"/>
        <v>0</v>
      </c>
      <c r="Q85" s="8"/>
      <c r="R85" s="8">
        <f t="shared" si="44"/>
        <v>0</v>
      </c>
      <c r="S85" s="11"/>
      <c r="T85" s="14">
        <f t="shared" si="45"/>
        <v>0</v>
      </c>
      <c r="U85" s="8"/>
      <c r="V85" s="8">
        <f t="shared" si="46"/>
        <v>0</v>
      </c>
      <c r="W85" s="11"/>
      <c r="X85" s="14">
        <f t="shared" si="47"/>
        <v>0</v>
      </c>
      <c r="Y85" s="17">
        <f t="shared" si="48"/>
        <v>0</v>
      </c>
      <c r="Z85" s="9" t="s">
        <v>36</v>
      </c>
      <c r="AA85" s="10">
        <v>1</v>
      </c>
    </row>
    <row r="86" spans="2:27" ht="12.75">
      <c r="B86" s="3" t="s">
        <v>26</v>
      </c>
      <c r="C86" s="7"/>
      <c r="D86" s="14">
        <f t="shared" si="37"/>
        <v>0</v>
      </c>
      <c r="E86" s="11"/>
      <c r="F86" s="14">
        <f t="shared" si="38"/>
        <v>0</v>
      </c>
      <c r="G86" s="11"/>
      <c r="H86" s="14">
        <f t="shared" si="39"/>
        <v>0</v>
      </c>
      <c r="I86" s="8"/>
      <c r="J86" s="8">
        <f t="shared" si="40"/>
        <v>0</v>
      </c>
      <c r="K86" s="11"/>
      <c r="L86" s="14">
        <f t="shared" si="41"/>
        <v>0</v>
      </c>
      <c r="M86" s="8"/>
      <c r="N86" s="8">
        <f t="shared" si="42"/>
        <v>0</v>
      </c>
      <c r="O86" s="11"/>
      <c r="P86" s="14">
        <f t="shared" si="43"/>
        <v>0</v>
      </c>
      <c r="Q86" s="8"/>
      <c r="R86" s="8">
        <f t="shared" si="44"/>
        <v>0</v>
      </c>
      <c r="S86" s="11"/>
      <c r="T86" s="14">
        <f t="shared" si="45"/>
        <v>0</v>
      </c>
      <c r="U86" s="8"/>
      <c r="V86" s="8">
        <f t="shared" si="46"/>
        <v>0</v>
      </c>
      <c r="W86" s="11"/>
      <c r="X86" s="14">
        <f t="shared" si="47"/>
        <v>0</v>
      </c>
      <c r="Y86" s="17">
        <f t="shared" si="48"/>
        <v>0</v>
      </c>
      <c r="Z86" s="9" t="s">
        <v>36</v>
      </c>
      <c r="AA86" s="10">
        <v>1</v>
      </c>
    </row>
    <row r="87" spans="2:27" ht="12.75">
      <c r="B87" s="3" t="s">
        <v>27</v>
      </c>
      <c r="C87" s="7"/>
      <c r="D87" s="14">
        <f t="shared" si="37"/>
        <v>0</v>
      </c>
      <c r="E87" s="11"/>
      <c r="F87" s="14">
        <f t="shared" si="38"/>
        <v>0</v>
      </c>
      <c r="G87" s="11"/>
      <c r="H87" s="14">
        <f t="shared" si="39"/>
        <v>0</v>
      </c>
      <c r="I87" s="8"/>
      <c r="J87" s="8">
        <f t="shared" si="40"/>
        <v>0</v>
      </c>
      <c r="K87" s="11"/>
      <c r="L87" s="14">
        <f t="shared" si="41"/>
        <v>0</v>
      </c>
      <c r="M87" s="8"/>
      <c r="N87" s="8">
        <f t="shared" si="42"/>
        <v>0</v>
      </c>
      <c r="O87" s="11"/>
      <c r="P87" s="14">
        <f t="shared" si="43"/>
        <v>0</v>
      </c>
      <c r="Q87" s="8"/>
      <c r="R87" s="8">
        <f t="shared" si="44"/>
        <v>0</v>
      </c>
      <c r="S87" s="11"/>
      <c r="T87" s="14">
        <f t="shared" si="45"/>
        <v>0</v>
      </c>
      <c r="U87" s="8"/>
      <c r="V87" s="8">
        <f t="shared" si="46"/>
        <v>0</v>
      </c>
      <c r="W87" s="11"/>
      <c r="X87" s="14">
        <f t="shared" si="47"/>
        <v>0</v>
      </c>
      <c r="Y87" s="17">
        <f t="shared" si="48"/>
        <v>0</v>
      </c>
      <c r="Z87" s="9" t="s">
        <v>36</v>
      </c>
      <c r="AA87" s="10">
        <v>1</v>
      </c>
    </row>
    <row r="88" spans="2:27" ht="12.75">
      <c r="B88" s="3" t="s">
        <v>28</v>
      </c>
      <c r="C88" s="7"/>
      <c r="D88" s="14">
        <f t="shared" si="37"/>
        <v>0</v>
      </c>
      <c r="E88" s="11"/>
      <c r="F88" s="14">
        <f t="shared" si="38"/>
        <v>0</v>
      </c>
      <c r="G88" s="11"/>
      <c r="H88" s="14">
        <f t="shared" si="39"/>
        <v>0</v>
      </c>
      <c r="I88" s="8"/>
      <c r="J88" s="8">
        <f t="shared" si="40"/>
        <v>0</v>
      </c>
      <c r="K88" s="11"/>
      <c r="L88" s="14">
        <f t="shared" si="41"/>
        <v>0</v>
      </c>
      <c r="M88" s="8"/>
      <c r="N88" s="8">
        <f t="shared" si="42"/>
        <v>0</v>
      </c>
      <c r="O88" s="11"/>
      <c r="P88" s="14">
        <f t="shared" si="43"/>
        <v>0</v>
      </c>
      <c r="Q88" s="8"/>
      <c r="R88" s="8">
        <f t="shared" si="44"/>
        <v>0</v>
      </c>
      <c r="S88" s="11"/>
      <c r="T88" s="14">
        <f t="shared" si="45"/>
        <v>0</v>
      </c>
      <c r="U88" s="8"/>
      <c r="V88" s="8">
        <f t="shared" si="46"/>
        <v>0</v>
      </c>
      <c r="W88" s="11"/>
      <c r="X88" s="14">
        <f t="shared" si="47"/>
        <v>0</v>
      </c>
      <c r="Y88" s="17">
        <f t="shared" si="48"/>
        <v>0</v>
      </c>
      <c r="Z88" s="9" t="s">
        <v>36</v>
      </c>
      <c r="AA88" s="10">
        <v>1</v>
      </c>
    </row>
  </sheetData>
  <sheetProtection sheet="1" objects="1" scenarios="1"/>
  <mergeCells count="29">
    <mergeCell ref="B61:B62"/>
    <mergeCell ref="B77:B78"/>
    <mergeCell ref="B2:B3"/>
    <mergeCell ref="B29:B30"/>
    <mergeCell ref="AC2:AC3"/>
    <mergeCell ref="B45:B46"/>
    <mergeCell ref="Y14:AG14"/>
    <mergeCell ref="S14:T14"/>
    <mergeCell ref="U14:V14"/>
    <mergeCell ref="W14:X14"/>
    <mergeCell ref="S2:T2"/>
    <mergeCell ref="W2:X2"/>
    <mergeCell ref="U2:V2"/>
    <mergeCell ref="C14:D14"/>
    <mergeCell ref="K2:L2"/>
    <mergeCell ref="M2:N2"/>
    <mergeCell ref="O2:P2"/>
    <mergeCell ref="E14:F14"/>
    <mergeCell ref="G14:H14"/>
    <mergeCell ref="I14:J14"/>
    <mergeCell ref="K14:L14"/>
    <mergeCell ref="C2:D2"/>
    <mergeCell ref="E2:F2"/>
    <mergeCell ref="G2:H2"/>
    <mergeCell ref="I2:J2"/>
    <mergeCell ref="Q2:R2"/>
    <mergeCell ref="M14:N14"/>
    <mergeCell ref="O14:P14"/>
    <mergeCell ref="Q14:R14"/>
  </mergeCells>
  <conditionalFormatting sqref="Z63:AA72">
    <cfRule type="expression" priority="1" dxfId="0" stopIfTrue="1">
      <formula>$Y$63&gt;1</formula>
    </cfRule>
  </conditionalFormatting>
  <conditionalFormatting sqref="Z31:AA40">
    <cfRule type="expression" priority="2" dxfId="0" stopIfTrue="1">
      <formula>$Y$31&gt;1</formula>
    </cfRule>
  </conditionalFormatting>
  <conditionalFormatting sqref="Z79:AA88">
    <cfRule type="expression" priority="3" dxfId="0" stopIfTrue="1">
      <formula>$Y$79&gt;1</formula>
    </cfRule>
  </conditionalFormatting>
  <conditionalFormatting sqref="Z47:AA56">
    <cfRule type="expression" priority="4" dxfId="0" stopIfTrue="1">
      <formula>$Y$47&gt;1</formula>
    </cfRule>
  </conditionalFormatting>
  <conditionalFormatting sqref="C79 D79:Y88 C63:Y72 D47:H56 C30 C31:G40 Y31:Y40">
    <cfRule type="cellIs" priority="5" dxfId="1" operator="equal" stopIfTrue="1">
      <formula>0</formula>
    </cfRule>
  </conditionalFormatting>
  <conditionalFormatting sqref="Y47:Y56">
    <cfRule type="expression" priority="6" dxfId="0" stopIfTrue="1">
      <formula>$Y47&gt;1</formula>
    </cfRule>
    <cfRule type="cellIs" priority="7" dxfId="1" operator="equal" stopIfTrue="1">
      <formula>0</formula>
    </cfRule>
  </conditionalFormatting>
  <conditionalFormatting sqref="AF4:AF13">
    <cfRule type="expression" priority="8" dxfId="1" stopIfTrue="1">
      <formula>AD4=0</formula>
    </cfRule>
  </conditionalFormatting>
  <conditionalFormatting sqref="AG4:AG13">
    <cfRule type="expression" priority="9" dxfId="1" stopIfTrue="1">
      <formula>AD4=0</formula>
    </cfRule>
  </conditionalFormatting>
  <dataValidations count="1">
    <dataValidation type="list" allowBlank="1" showInputMessage="1" showErrorMessage="1" sqref="AE2 AD29">
      <formula1>$AI$3:$AI$4</formula1>
    </dataValidation>
  </dataValidations>
  <printOptions/>
  <pageMargins left="0.3937007874015748" right="0.1968503937007874" top="0.984251968503937" bottom="0.984251968503937" header="0.5118110236220472" footer="0.5118110236220472"/>
  <pageSetup horizontalDpi="360" verticalDpi="360" orientation="landscape" paperSize="9" scale="95" r:id="rId11"/>
  <rowBreaks count="2" manualBreakCount="2">
    <brk id="40" max="255" man="1"/>
    <brk id="72" max="255" man="1"/>
  </rowBreaks>
  <legacyDrawing r:id="rId10"/>
  <oleObjects>
    <oleObject progId="Equation.3" shapeId="67395" r:id="rId2"/>
    <oleObject progId="Equation.3" shapeId="102628" r:id="rId3"/>
    <oleObject progId="Equation.3" shapeId="145705" r:id="rId4"/>
    <oleObject progId="Equation.3" shapeId="175865" r:id="rId5"/>
    <oleObject progId="Equation.3" shapeId="241091" r:id="rId6"/>
    <oleObject progId="Equation.3" shapeId="259614" r:id="rId7"/>
    <oleObject progId="Equation.3" shapeId="268234" r:id="rId8"/>
    <oleObject progId="Equation.3" shapeId="1120715" r:id="rId9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E46"/>
  <sheetViews>
    <sheetView showGridLines="0" workbookViewId="0" topLeftCell="A31">
      <selection activeCell="E49" sqref="E49"/>
    </sheetView>
  </sheetViews>
  <sheetFormatPr defaultColWidth="11.421875" defaultRowHeight="12.75"/>
  <cols>
    <col min="1" max="1" width="3.28125" style="0" customWidth="1"/>
    <col min="8" max="8" width="12.8515625" style="0" customWidth="1"/>
    <col min="9" max="9" width="3.57421875" style="0" customWidth="1"/>
  </cols>
  <sheetData>
    <row r="2" ht="12.75">
      <c r="B2" t="s">
        <v>56</v>
      </c>
    </row>
    <row r="3" ht="12.75">
      <c r="B3" t="s">
        <v>62</v>
      </c>
    </row>
    <row r="4" ht="12.75">
      <c r="B4" t="s">
        <v>57</v>
      </c>
    </row>
    <row r="5" ht="12.75">
      <c r="B5" t="s">
        <v>58</v>
      </c>
    </row>
    <row r="6" ht="12.75">
      <c r="B6" t="s">
        <v>59</v>
      </c>
    </row>
    <row r="8" ht="12.75">
      <c r="B8" t="s">
        <v>84</v>
      </c>
    </row>
    <row r="9" ht="12.75">
      <c r="B9" t="s">
        <v>60</v>
      </c>
    </row>
    <row r="10" ht="12.75">
      <c r="B10" t="s">
        <v>61</v>
      </c>
    </row>
    <row r="12" ht="12.75">
      <c r="B12" t="s">
        <v>77</v>
      </c>
    </row>
    <row r="13" ht="12.75">
      <c r="B13" t="s">
        <v>78</v>
      </c>
    </row>
    <row r="14" ht="12.75">
      <c r="B14" t="s">
        <v>63</v>
      </c>
    </row>
    <row r="16" spans="2:3" ht="12.75">
      <c r="B16" t="s">
        <v>64</v>
      </c>
      <c r="C16" t="s">
        <v>65</v>
      </c>
    </row>
    <row r="17" ht="12.75">
      <c r="C17" t="s">
        <v>66</v>
      </c>
    </row>
    <row r="19" spans="2:3" ht="12.75">
      <c r="B19" t="s">
        <v>67</v>
      </c>
      <c r="C19" t="s">
        <v>90</v>
      </c>
    </row>
    <row r="20" ht="13.5" customHeight="1">
      <c r="C20" t="s">
        <v>80</v>
      </c>
    </row>
    <row r="21" ht="13.5" customHeight="1"/>
    <row r="22" spans="2:3" ht="10.5" customHeight="1">
      <c r="B22" t="s">
        <v>71</v>
      </c>
      <c r="C22" t="s">
        <v>91</v>
      </c>
    </row>
    <row r="24" ht="12.75">
      <c r="B24" t="s">
        <v>81</v>
      </c>
    </row>
    <row r="25" ht="12.75">
      <c r="B25" t="s">
        <v>68</v>
      </c>
    </row>
    <row r="27" ht="12.75">
      <c r="B27" t="s">
        <v>85</v>
      </c>
    </row>
    <row r="28" ht="12.75">
      <c r="B28" t="s">
        <v>69</v>
      </c>
    </row>
    <row r="30" ht="12.75">
      <c r="B30" t="s">
        <v>70</v>
      </c>
    </row>
    <row r="31" spans="2:5" ht="12.75">
      <c r="B31" t="s">
        <v>92</v>
      </c>
      <c r="E31" t="s">
        <v>72</v>
      </c>
    </row>
    <row r="33" spans="2:4" ht="15.75">
      <c r="B33" t="s">
        <v>73</v>
      </c>
      <c r="C33" s="23" t="s">
        <v>45</v>
      </c>
      <c r="D33" t="s">
        <v>74</v>
      </c>
    </row>
    <row r="34" spans="2:4" ht="15.75">
      <c r="B34" t="s">
        <v>73</v>
      </c>
      <c r="C34" s="23" t="s">
        <v>44</v>
      </c>
      <c r="D34" t="s">
        <v>75</v>
      </c>
    </row>
    <row r="35" ht="12.75">
      <c r="C35" s="35"/>
    </row>
    <row r="36" ht="12.75">
      <c r="B36" t="s">
        <v>82</v>
      </c>
    </row>
    <row r="38" ht="12.75">
      <c r="B38" t="s">
        <v>83</v>
      </c>
    </row>
    <row r="39" ht="12.75">
      <c r="B39" t="s">
        <v>79</v>
      </c>
    </row>
    <row r="41" ht="12.75">
      <c r="B41" t="s">
        <v>86</v>
      </c>
    </row>
    <row r="42" ht="12.75">
      <c r="B42" s="34" t="s">
        <v>87</v>
      </c>
    </row>
    <row r="43" ht="12.75">
      <c r="B43" s="34" t="s">
        <v>88</v>
      </c>
    </row>
    <row r="44" ht="12.75">
      <c r="B44" s="36" t="s">
        <v>89</v>
      </c>
    </row>
    <row r="46" ht="12.75">
      <c r="B46" t="s">
        <v>76</v>
      </c>
    </row>
  </sheetData>
  <sheetProtection password="DC41" sheet="1" objects="1" scenarios="1"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DL8DWW</cp:lastModifiedBy>
  <cp:lastPrinted>2003-01-25T09:02:11Z</cp:lastPrinted>
  <dcterms:created xsi:type="dcterms:W3CDTF">2002-12-17T18:57:28Z</dcterms:created>
  <dcterms:modified xsi:type="dcterms:W3CDTF">2003-01-25T09:13:18Z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